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RÇAMENTO\Compatilhada\06 - Viários\05 - Convenios\Verbas Federais\8 - PAVIMENTAÇÃO E DRENAGEM RUA DOS TRABALHADORES\CONTRATAÇÃO\ORÇAMENTO\"/>
    </mc:Choice>
  </mc:AlternateContent>
  <xr:revisionPtr revIDLastSave="0" documentId="13_ncr:1_{8FEF0DFE-B6D6-4269-B370-5C7B7FE2531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RESUMO" sheetId="23" r:id="rId1"/>
    <sheet name="ORÇAMENTO" sheetId="20" r:id="rId2"/>
    <sheet name="COMPOSIÇÕES" sheetId="25" r:id="rId3"/>
    <sheet name="CRONOGRAMA" sheetId="24" r:id="rId4"/>
    <sheet name="PLQ" sheetId="33" r:id="rId5"/>
    <sheet name="Eventos" sheetId="3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xlfn_IFERROR">NA()</definedName>
    <definedName name="____xlfn_IFERROR">NA()</definedName>
    <definedName name="____xlnm_Print_Area_4">#N/A</definedName>
    <definedName name="____xlnm_Print_Titles_2">#REF!</definedName>
    <definedName name="___xlfn_IFERROR">NA()</definedName>
    <definedName name="___xlnm_Print_Area_2">#N/A</definedName>
    <definedName name="___xlnm_Print_Area_3">#N/A</definedName>
    <definedName name="___xlnm_Print_Area_4">#REF!</definedName>
    <definedName name="___xlnm_Print_Titles_2">#N/A</definedName>
    <definedName name="___xlnm_Print_Titles_3">#N/A</definedName>
    <definedName name="__xlfn_IFERROR">NA()</definedName>
    <definedName name="__xlnm_Print_Area_1">#N/A</definedName>
    <definedName name="__xlnm_Print_Area_2">#REF!</definedName>
    <definedName name="__xlnm_Print_Area_3">#REF!</definedName>
    <definedName name="__xlnm_Print_Area_4">#REF!</definedName>
    <definedName name="__xlnm_Print_Titles_1">#N/A</definedName>
    <definedName name="__xlnm_Print_Titles_2">#REF!</definedName>
    <definedName name="__xlnm_Print_Titles_3">#REF!</definedName>
    <definedName name="abs">#REF!</definedName>
    <definedName name="ACOMPANHAMENTO" hidden="1">IF(VALUE([1]MENU!$O$4)=2,"BM","PLE")</definedName>
    <definedName name="_xlnm.Print_Area" localSheetId="2">COMPOSIÇÕES!$A$1:$G$386</definedName>
    <definedName name="_xlnm.Print_Area" localSheetId="3">CRONOGRAMA!$A$1:$P$60</definedName>
    <definedName name="_xlnm.Print_Area" localSheetId="1">ORÇAMENTO!$A$1:$K$135</definedName>
    <definedName name="_xlnm.Print_Area" localSheetId="4">PLQ!$A$1:$O$262</definedName>
    <definedName name="_xlnm.Print_Area" localSheetId="0">RESUMO!$A$1:$D$35</definedName>
    <definedName name="CalculadoCPFin">SUMIF(#REF!,"Calculado",#REF!)</definedName>
    <definedName name="CalculadoCPFisica">SUMIF(#REF!,"Calculado",#REF!)</definedName>
    <definedName name="CalculadoInv">CalculadoRep+CalculadoCPFin+CalculadoCPFisica</definedName>
    <definedName name="CalculadoRep">SUMIF(#REF!,"Calculado",#REF!)</definedName>
    <definedName name="creaPLE">[2]DADOS!$C$20</definedName>
    <definedName name="CRONO.NivelExibicao" hidden="1">[1]CRONO!$G$10</definedName>
    <definedName name="DESONERACAO" hidden="1">IF(OR(Import.Desoneracao="DESONERADO",Import.Desoneracao="SIM"),"SIM","NÃO")</definedName>
    <definedName name="Eventos">OFFSET([2]DADOS!$A$33,1,0):OFFSET([2]DADOS!$C$39,-1,0)</definedName>
    <definedName name="Excel_BuiltIn_Database" hidden="1">TEXT(Import.DataBase,"mm-aaaa")</definedName>
    <definedName name="hoje">TODAY()</definedName>
    <definedName name="I.CTEF">[3]QCI!$AH$14:$AH$15</definedName>
    <definedName name="I.Lotes">OFFSET([3]QCI!$AH$15,IF([3]DADOS!$J$22="OGU não-PAC",1,0),0):OFFSET([3]QCI!$AH$26,-1,0)</definedName>
    <definedName name="Import.DataBase" hidden="1">OFFSET([1]DADOS!$G$19,0,-1)</definedName>
    <definedName name="Import.Desoneracao" hidden="1">OFFSET([1]DADOS!$G$18,0,-1)</definedName>
    <definedName name="Import.Município">[2]DADOS!$D$10</definedName>
    <definedName name="Import.numEventos">OFFSET([4]PLE!$K$16,1,0):OFFSET([4]PLE!#REF!,-1,0)</definedName>
    <definedName name="Import.PLE">OFFSET([2]PLE!$E$33,1,0):OFFSET([2]PLE!$BB$39,-1,0)</definedName>
    <definedName name="Import.PLQ">OFFSET([4]PLE!$N$16,1,0):OFFSET([4]PLE!#REF!,-1,0)</definedName>
    <definedName name="Import.TipoArredondamento" hidden="1">[1]DADOS!$F$31</definedName>
    <definedName name="ItemInvestimento">OFFSET([3]Listas!$B$2,1,0,COUNTA([3]Listas!$B:$B)-1)</definedName>
    <definedName name="LForçamento">OFFSET([4]PLE!#REF!,-1,0)</definedName>
    <definedName name="LIorçamento">OFFSET([4]PLE!$16:$16,1,0)</definedName>
    <definedName name="mediçao">[2]PLE!$AX$28</definedName>
    <definedName name="numFrentes">COUNTIF([2]Eventograma_e_Quantitativos!$N$15:$BK$15,"&lt;&gt;"&amp;"")</definedName>
    <definedName name="ORÇAMENTO.BancoRef" localSheetId="5" hidden="1">[5]Orçamento!$F$8</definedName>
    <definedName name="ORÇAMENTO.BancoRef" hidden="1">#REF!</definedName>
    <definedName name="ORÇAMENTO.CodBarra" localSheetId="4" hidden="1">IF(PLQ!ORÇAMENTO.Fonte="Sinapi",SUBSTITUTE(SUBSTITUTE(PLQ!ORÇAMENTO.Codigo,"/00","/"),"/0","/"),PLQ!ORÇAMENTO.Codigo)</definedName>
    <definedName name="ORÇAMENTO.CodBarra" hidden="1">IF(ORÇAMENTO.Fonte="Sinapi",SUBSTITUTE(SUBSTITUTE(ORÇAMENTO.Codigo,"/00","/"),"/0","/"),ORÇAMENTO.Codigo)</definedName>
    <definedName name="ORÇAMENTO.Codigo" localSheetId="4" hidden="1">PLQ!$P1</definedName>
    <definedName name="ORÇAMENTO.Codigo" hidden="1">ORÇAMENTO!$R1</definedName>
    <definedName name="ORÇAMENTO.CustoUnitario" localSheetId="4" hidden="1">ROUND(PLQ!$T1,15-13*PLQ!$AE$8)</definedName>
    <definedName name="ORÇAMENTO.CustoUnitario" hidden="1">ROUND(ORÇAMENTO!$V1,15-13*ORÇAMENTO!$AG$8)</definedName>
    <definedName name="ORÇAMENTO.Descricao" localSheetId="4" hidden="1">PLQ!$Q1</definedName>
    <definedName name="ORÇAMENTO.Descricao" hidden="1">ORÇAMENTO!$S1</definedName>
    <definedName name="ORÇAMENTO.Fonte" localSheetId="4" hidden="1">PLQ!$O1</definedName>
    <definedName name="ORÇAMENTO.Fonte" hidden="1">ORÇAMENTO!$Q1</definedName>
    <definedName name="ORÇAMENTO.OpcaoBDI" localSheetId="4" hidden="1">PLQ!$U1</definedName>
    <definedName name="ORÇAMENTO.OpcaoBDI" hidden="1">ORÇAMENTO!$W1</definedName>
    <definedName name="ORÇAMENTO.PrecoUnitarioLicitado" localSheetId="4" hidden="1">PLQ!$AK1</definedName>
    <definedName name="ORÇAMENTO.PrecoUnitarioLicitado" hidden="1">ORÇAMENTO!$AM1</definedName>
    <definedName name="ORÇAMENTO.Unidade" localSheetId="4" hidden="1">PLQ!$R1</definedName>
    <definedName name="ORÇAMENTO.Unidade" hidden="1">ORÇAMENTO!$T1</definedName>
    <definedName name="PreçoServiçoPorFrente">OFFSET([4]PLE!$BM$16,1,0):OFFSET([4]PLE!#REF!,-1,0)</definedName>
    <definedName name="REFERENCIA.Descricao" localSheetId="5" hidden="1">IF(ISNUMBER([5]Orçamento!$AF1),OFFSET(INDIRECT(Eventos!ORÇAMENTO.BancoRef),[5]Orçamento!$AF1-1,3,1),[5]Orçamento!$AF1)</definedName>
    <definedName name="REFERENCIA.Descricao" hidden="1">IF(ISNUMBER(#REF!),OFFSET(INDIRECT(ORÇAMENTO.BancoRef),#REF!-1,3,1),#REF!)</definedName>
    <definedName name="REFERENCIA.Desonerado" localSheetId="4" hidden="1">IF(ISNUMBER(PLQ!$AE1),VALUE(OFFSET(INDIRECT([0]!ORÇAMENTO.BancoRef),PLQ!$AE1-1,5,1)),0)</definedName>
    <definedName name="REFERENCIA.Desonerado" hidden="1">IF(ISNUMBER(ORÇAMENTO!$AG1),VALUE(OFFSET(INDIRECT(ORÇAMENTO.BancoRef),ORÇAMENTO!$AG1-1,5,1)),0)</definedName>
    <definedName name="REFERENCIA.NaoDesonerado" localSheetId="4" hidden="1">IF(ISNUMBER(PLQ!$AE1),VALUE(OFFSET(INDIRECT([0]!ORÇAMENTO.BancoRef),PLQ!$AE1-1,6,1)),0)</definedName>
    <definedName name="REFERENCIA.NaoDesonerado" hidden="1">IF(ISNUMBER(ORÇAMENTO!$AG1),VALUE(OFFSET(INDIRECT(ORÇAMENTO.BancoRef),ORÇAMENTO!$AG1-1,6,1)),0)</definedName>
    <definedName name="REFERENCIA.Unidade" localSheetId="5" hidden="1">IF(ISNUMBER([5]Orçamento!$AF1),OFFSET(INDIRECT(Eventos!ORÇAMENTO.BancoRef),[5]Orçamento!$AF1-1,4,1),"-")</definedName>
    <definedName name="REFERENCIA.Unidade" hidden="1">IF(ISNUMBER(#REF!),OFFSET(INDIRECT(ORÇAMENTO.BancoRef),#REF!-1,4,1),"-")</definedName>
    <definedName name="respPLE">[2]DADOS!$A$20</definedName>
    <definedName name="SHARED_FORMULA_0_19_0_19_0" localSheetId="5">#REF!+1</definedName>
    <definedName name="SHARED_FORMULA_0_19_0_19_0">#REF!+1</definedName>
    <definedName name="SHARED_FORMULA_6_101_6_101_4" localSheetId="5">ROUND(#REF!*#REF!,2)</definedName>
    <definedName name="SHARED_FORMULA_6_101_6_101_4">ROUND(#REF!*#REF!,2)</definedName>
    <definedName name="SHARED_FORMULA_6_123_6_123_4" localSheetId="5">ROUND(#REF!*#REF!,2)</definedName>
    <definedName name="SHARED_FORMULA_6_123_6_123_4">ROUND(#REF!*#REF!,2)</definedName>
    <definedName name="SHARED_FORMULA_6_131_6_131_3" localSheetId="5">#REF!*#REF!</definedName>
    <definedName name="SHARED_FORMULA_6_131_6_131_3">#REF!*#REF!</definedName>
    <definedName name="SHARED_FORMULA_6_15_6_15_4" localSheetId="5">ROUND(#REF!*#REF!,2)</definedName>
    <definedName name="SHARED_FORMULA_6_15_6_15_4">ROUND(#REF!*#REF!,2)</definedName>
    <definedName name="SHARED_FORMULA_6_155_6_155_3" localSheetId="5">#REF!*#REF!</definedName>
    <definedName name="SHARED_FORMULA_6_155_6_155_3">#REF!*#REF!</definedName>
    <definedName name="SHARED_FORMULA_6_192_6_192_3" localSheetId="5">#REF!*#REF!</definedName>
    <definedName name="SHARED_FORMULA_6_192_6_192_3">#REF!*#REF!</definedName>
    <definedName name="SHARED_FORMULA_6_212_6_212_3" localSheetId="5">#REF!*#REF!</definedName>
    <definedName name="SHARED_FORMULA_6_212_6_212_3">#REF!*#REF!</definedName>
    <definedName name="SHARED_FORMULA_6_221_6_221_3" localSheetId="5">#REF!*#REF!</definedName>
    <definedName name="SHARED_FORMULA_6_221_6_221_3">#REF!*#REF!</definedName>
    <definedName name="SHARED_FORMULA_6_238_6_238_3" localSheetId="5">#REF!*#REF!</definedName>
    <definedName name="SHARED_FORMULA_6_238_6_238_3">#REF!*#REF!</definedName>
    <definedName name="SHARED_FORMULA_6_247_6_247_3" localSheetId="5">#REF!*#REF!</definedName>
    <definedName name="SHARED_FORMULA_6_247_6_247_3">#REF!*#REF!</definedName>
    <definedName name="SHARED_FORMULA_6_292_6_292_3" localSheetId="5">#REF!*#REF!</definedName>
    <definedName name="SHARED_FORMULA_6_292_6_292_3">#REF!*#REF!</definedName>
    <definedName name="SHARED_FORMULA_6_311_6_311_3" localSheetId="5">#REF!*#REF!</definedName>
    <definedName name="SHARED_FORMULA_6_311_6_311_3">#REF!*#REF!</definedName>
    <definedName name="SHARED_FORMULA_6_324_6_324_3" localSheetId="5">#REF!*#REF!</definedName>
    <definedName name="SHARED_FORMULA_6_324_6_324_3">#REF!*#REF!</definedName>
    <definedName name="SHARED_FORMULA_6_334_6_334_3" localSheetId="5">#REF!*#REF!</definedName>
    <definedName name="SHARED_FORMULA_6_334_6_334_3">#REF!*#REF!</definedName>
    <definedName name="SHARED_FORMULA_6_354_6_354_3" localSheetId="5">#REF!*#REF!</definedName>
    <definedName name="SHARED_FORMULA_6_354_6_354_3">#REF!*#REF!</definedName>
    <definedName name="SHARED_FORMULA_6_369_6_369_3" localSheetId="5">#REF!*#REF!</definedName>
    <definedName name="SHARED_FORMULA_6_369_6_369_3">#REF!*#REF!</definedName>
    <definedName name="SHARED_FORMULA_6_43_6_43_3" localSheetId="5">#REF!*#REF!</definedName>
    <definedName name="SHARED_FORMULA_6_43_6_43_3">#REF!*#REF!</definedName>
    <definedName name="SHARED_FORMULA_6_473_6_473_3" localSheetId="5">#REF!*#REF!</definedName>
    <definedName name="SHARED_FORMULA_6_473_6_473_3">#REF!*#REF!</definedName>
    <definedName name="SHARED_FORMULA_6_481_6_481_3" localSheetId="5">#REF!*#REF!</definedName>
    <definedName name="SHARED_FORMULA_6_481_6_481_3">#REF!*#REF!</definedName>
    <definedName name="SHARED_FORMULA_6_496_6_496_3" localSheetId="5">#REF!*#REF!</definedName>
    <definedName name="SHARED_FORMULA_6_496_6_496_3">#REF!*#REF!</definedName>
    <definedName name="SHARED_FORMULA_6_543_6_543_3" localSheetId="5">#REF!*#REF!</definedName>
    <definedName name="SHARED_FORMULA_6_543_6_543_3">#REF!*#REF!</definedName>
    <definedName name="SHARED_FORMULA_6_600_6_600_3" localSheetId="5">#REF!*#REF!</definedName>
    <definedName name="SHARED_FORMULA_6_600_6_600_3">#REF!*#REF!</definedName>
    <definedName name="SHARED_FORMULA_6_67_6_67_3" localSheetId="5">#REF!*#REF!</definedName>
    <definedName name="SHARED_FORMULA_6_67_6_67_3">#REF!*#REF!</definedName>
    <definedName name="SHARED_FORMULA_6_77_6_77_3" localSheetId="5">#REF!*#REF!</definedName>
    <definedName name="SHARED_FORMULA_6_77_6_77_3">#REF!*#REF!</definedName>
    <definedName name="SHARED_FORMULA_6_93_6_93_4" localSheetId="5">ROUND(#REF!*#REF!,2)</definedName>
    <definedName name="SHARED_FORMULA_6_93_6_93_4">ROUND(#REF!*#REF!,2)</definedName>
    <definedName name="SHARED_FORMULA_7_130_7_130_3" localSheetId="5">#REF!/#REF!*100</definedName>
    <definedName name="SHARED_FORMULA_7_130_7_130_3">#REF!/#REF!*100</definedName>
    <definedName name="SHARED_FORMULA_7_154_7_154_3" localSheetId="5">#REF!/#REF!*100</definedName>
    <definedName name="SHARED_FORMULA_7_154_7_154_3">#REF!/#REF!*100</definedName>
    <definedName name="SHARED_FORMULA_7_192_7_192_3" localSheetId="5">#REF!/#REF!*100</definedName>
    <definedName name="SHARED_FORMULA_7_192_7_192_3">#REF!/#REF!*100</definedName>
    <definedName name="SHARED_FORMULA_7_212_7_212_3" localSheetId="5">#REF!/#REF!*100</definedName>
    <definedName name="SHARED_FORMULA_7_212_7_212_3">#REF!/#REF!*100</definedName>
    <definedName name="SHARED_FORMULA_7_238_7_238_3" localSheetId="5">#REF!/#REF!*100</definedName>
    <definedName name="SHARED_FORMULA_7_238_7_238_3">#REF!/#REF!*100</definedName>
    <definedName name="SHARED_FORMULA_7_247_7_247_3" localSheetId="5">#REF!/#REF!*100</definedName>
    <definedName name="SHARED_FORMULA_7_247_7_247_3">#REF!/#REF!*100</definedName>
    <definedName name="SHARED_FORMULA_7_292_7_292_3" localSheetId="5">#REF!/#REF!*100</definedName>
    <definedName name="SHARED_FORMULA_7_292_7_292_3">#REF!/#REF!*100</definedName>
    <definedName name="SHARED_FORMULA_7_311_7_311_3" localSheetId="5">#REF!/#REF!*100</definedName>
    <definedName name="SHARED_FORMULA_7_311_7_311_3">#REF!/#REF!*100</definedName>
    <definedName name="SHARED_FORMULA_7_324_7_324_3" localSheetId="5">#REF!/#REF!*100</definedName>
    <definedName name="SHARED_FORMULA_7_324_7_324_3">#REF!/#REF!*100</definedName>
    <definedName name="SHARED_FORMULA_7_334_7_334_3" localSheetId="5">#REF!/#REF!*100</definedName>
    <definedName name="SHARED_FORMULA_7_334_7_334_3">#REF!/#REF!*100</definedName>
    <definedName name="SHARED_FORMULA_7_354_7_354_3" localSheetId="5">#REF!/#REF!*100</definedName>
    <definedName name="SHARED_FORMULA_7_354_7_354_3">#REF!/#REF!*100</definedName>
    <definedName name="SHARED_FORMULA_7_369_7_369_3" localSheetId="5">#REF!/#REF!*100</definedName>
    <definedName name="SHARED_FORMULA_7_369_7_369_3">#REF!/#REF!*100</definedName>
    <definedName name="SHARED_FORMULA_7_401_7_401_3" localSheetId="5">#REF!/#REF!*100</definedName>
    <definedName name="SHARED_FORMULA_7_401_7_401_3">#REF!/#REF!*100</definedName>
    <definedName name="SHARED_FORMULA_7_43_7_43_3" localSheetId="5">#REF!/#REF!*100</definedName>
    <definedName name="SHARED_FORMULA_7_43_7_43_3">#REF!/#REF!*100</definedName>
    <definedName name="SHARED_FORMULA_7_433_7_433_3" localSheetId="5">#REF!/#REF!*100</definedName>
    <definedName name="SHARED_FORMULA_7_433_7_433_3">#REF!/#REF!*100</definedName>
    <definedName name="SHARED_FORMULA_7_465_7_465_3" localSheetId="5">#REF!/#REF!*100</definedName>
    <definedName name="SHARED_FORMULA_7_465_7_465_3">#REF!/#REF!*100</definedName>
    <definedName name="SHARED_FORMULA_7_473_7_473_3" localSheetId="5">#REF!/#REF!*100</definedName>
    <definedName name="SHARED_FORMULA_7_473_7_473_3">#REF!/#REF!*100</definedName>
    <definedName name="SHARED_FORMULA_7_496_7_496_3" localSheetId="5">#REF!/#REF!*100</definedName>
    <definedName name="SHARED_FORMULA_7_496_7_496_3">#REF!/#REF!*100</definedName>
    <definedName name="SHARED_FORMULA_7_539_7_539_3" localSheetId="5">#REF!/#REF!*100</definedName>
    <definedName name="SHARED_FORMULA_7_539_7_539_3">#REF!/#REF!*100</definedName>
    <definedName name="SHARED_FORMULA_7_547_7_547_3" localSheetId="5">#REF!/#REF!*100</definedName>
    <definedName name="SHARED_FORMULA_7_547_7_547_3">#REF!/#REF!*100</definedName>
    <definedName name="SHARED_FORMULA_7_601_7_601_3" localSheetId="5">#REF!/#REF!*100</definedName>
    <definedName name="SHARED_FORMULA_7_601_7_601_3">#REF!/#REF!*100</definedName>
    <definedName name="SHARED_FORMULA_7_66_7_66_3" localSheetId="5">#REF!/#REF!*100</definedName>
    <definedName name="SHARED_FORMULA_7_66_7_66_3">#REF!/#REF!*100</definedName>
    <definedName name="SHARED_FORMULA_7_76_7_76_3" localSheetId="5">#REF!/#REF!*100</definedName>
    <definedName name="SHARED_FORMULA_7_76_7_76_3">#REF!/#REF!*100</definedName>
    <definedName name="SHARED_FORMULA_8_19_8_19_0" localSheetId="5">#REF!*#REF!</definedName>
    <definedName name="SHARED_FORMULA_8_19_8_19_0">#REF!*#REF!</definedName>
    <definedName name="SomaAgrup" localSheetId="4" hidden="1">SUMIF(OFFSET(PLQ!$C1,1,0,PLQ!$D1),"S",OFFSET(PLQ!A1,1,0,PLQ!$D1))</definedName>
    <definedName name="SomaAgrup" hidden="1">SUMIF(OFFSET(ORÇAMENTO!$C1,1,0,ORÇAMENTO!$D1),"S",OFFSET(ORÇAMENTO!A1,1,0,ORÇAMENTO!$D1))</definedName>
    <definedName name="SubItemInvestimento">OFFSET([3]Listas!$A$2,1,MATCH([3]QCI!$E1,[3]Listas!$2:$2,0)-1,INDEX([3]Listas!$2:$2,MATCH([3]QCI!$E1,[3]Listas!$2:$2,0)+1))</definedName>
    <definedName name="TIPOORCAMENTO" localSheetId="5" hidden="1">#N/A</definedName>
    <definedName name="TIPOORCAMENTO" hidden="1">IF(VALUE([6]MENU!$O$3)=2,"Licitado","Proposto")</definedName>
    <definedName name="TipoOrçamento">"BASE"</definedName>
    <definedName name="TituloEventos">OFFSET([2]DADOS!$J$33,1,0):OFFSET([2]DADOS!$J$39,-1,0)</definedName>
    <definedName name="_xlnm.Print_Titles" localSheetId="3">CRONOGRAMA!$A:$D,CRONOGRAMA!$1:$11</definedName>
    <definedName name="VTOTAL1" localSheetId="4" hidden="1">ROUND(PLQ!$S1*PLQ!$V1,15-13*PLQ!$AE$11)</definedName>
    <definedName name="VTOTAL1" hidden="1">ROUND(ORÇAMENTO!$U1*ORÇAMENTO!$X1,15-13*ORÇAMENTO!$AG$11)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20" l="1"/>
  <c r="G55" i="25" l="1"/>
  <c r="B18" i="24"/>
  <c r="B20" i="24"/>
  <c r="B22" i="24"/>
  <c r="B24" i="24"/>
  <c r="B26" i="24"/>
  <c r="B28" i="24"/>
  <c r="B30" i="24"/>
  <c r="B32" i="24"/>
  <c r="B34" i="24"/>
  <c r="B36" i="24"/>
  <c r="B38" i="24"/>
  <c r="B40" i="24"/>
  <c r="B42" i="24"/>
  <c r="B16" i="24"/>
  <c r="F18" i="33" l="1"/>
  <c r="F243" i="33"/>
  <c r="F240" i="33"/>
  <c r="F235" i="33"/>
  <c r="F234" i="33"/>
  <c r="F233" i="33"/>
  <c r="F232" i="33"/>
  <c r="F231" i="33"/>
  <c r="F230" i="33"/>
  <c r="F227" i="33"/>
  <c r="F224" i="33"/>
  <c r="F221" i="33"/>
  <c r="F218" i="33"/>
  <c r="F205" i="33"/>
  <c r="D205" i="33"/>
  <c r="F202" i="33"/>
  <c r="F198" i="33"/>
  <c r="F194" i="33"/>
  <c r="F191" i="33"/>
  <c r="F188" i="33"/>
  <c r="F185" i="33"/>
  <c r="F182" i="33"/>
  <c r="F177" i="33"/>
  <c r="F174" i="33"/>
  <c r="F171" i="33"/>
  <c r="F168" i="33"/>
  <c r="F165" i="33"/>
  <c r="F162" i="33"/>
  <c r="F159" i="33"/>
  <c r="F156" i="33"/>
  <c r="F151" i="33"/>
  <c r="F148" i="33"/>
  <c r="F145" i="33"/>
  <c r="F141" i="33"/>
  <c r="F138" i="33"/>
  <c r="F135" i="33"/>
  <c r="F132" i="33"/>
  <c r="F129" i="33"/>
  <c r="F126" i="33"/>
  <c r="F123" i="33"/>
  <c r="F120" i="33"/>
  <c r="F114" i="33"/>
  <c r="F111" i="33"/>
  <c r="F108" i="33"/>
  <c r="F105" i="33"/>
  <c r="F102" i="33"/>
  <c r="F99" i="33"/>
  <c r="F96" i="33"/>
  <c r="F94" i="33"/>
  <c r="F93" i="33"/>
  <c r="F90" i="33"/>
  <c r="F89" i="33"/>
  <c r="F88" i="33"/>
  <c r="F87" i="33"/>
  <c r="F86" i="33"/>
  <c r="F81" i="33"/>
  <c r="E81" i="33"/>
  <c r="D81" i="33"/>
  <c r="F78" i="33"/>
  <c r="F75" i="33"/>
  <c r="F72" i="33"/>
  <c r="F69" i="33"/>
  <c r="F66" i="33"/>
  <c r="F63" i="33"/>
  <c r="F59" i="33"/>
  <c r="F56" i="33"/>
  <c r="F53" i="33"/>
  <c r="F50" i="33"/>
  <c r="F47" i="33"/>
  <c r="F43" i="33"/>
  <c r="F40" i="33"/>
  <c r="F37" i="33"/>
  <c r="F34" i="33"/>
  <c r="F31" i="33"/>
  <c r="F28" i="33"/>
  <c r="F25" i="33"/>
  <c r="F21" i="33"/>
  <c r="B11" i="31" l="1"/>
  <c r="B9" i="31"/>
  <c r="C7" i="31"/>
  <c r="B5" i="31"/>
  <c r="I116" i="20"/>
  <c r="M243" i="33" s="1"/>
  <c r="I117" i="20"/>
  <c r="M244" i="33" s="1"/>
  <c r="I120" i="20"/>
  <c r="M247" i="33" s="1"/>
  <c r="I115" i="20"/>
  <c r="I106" i="20"/>
  <c r="M231" i="33" s="1"/>
  <c r="I107" i="20"/>
  <c r="M232" i="33" s="1"/>
  <c r="I108" i="20"/>
  <c r="M233" i="33" s="1"/>
  <c r="I110" i="20"/>
  <c r="M235" i="33" s="1"/>
  <c r="I111" i="20"/>
  <c r="M236" i="33" s="1"/>
  <c r="I112" i="20"/>
  <c r="M237" i="33" s="1"/>
  <c r="I101" i="20"/>
  <c r="I86" i="20"/>
  <c r="I87" i="20"/>
  <c r="I88" i="20"/>
  <c r="I89" i="20"/>
  <c r="I93" i="20"/>
  <c r="I91" i="20"/>
  <c r="I85" i="20"/>
  <c r="I76" i="20"/>
  <c r="I77" i="20"/>
  <c r="I78" i="20"/>
  <c r="I79" i="20"/>
  <c r="I80" i="20"/>
  <c r="I81" i="20"/>
  <c r="I82" i="20"/>
  <c r="I75" i="20"/>
  <c r="I72" i="20"/>
  <c r="I70" i="20"/>
  <c r="I54" i="20"/>
  <c r="I55" i="20"/>
  <c r="I56" i="20"/>
  <c r="I57" i="20"/>
  <c r="I58" i="20"/>
  <c r="I59" i="20"/>
  <c r="I61" i="20"/>
  <c r="I62" i="20"/>
  <c r="I63" i="20"/>
  <c r="I64" i="20"/>
  <c r="I65" i="20"/>
  <c r="I66" i="20"/>
  <c r="I67" i="20"/>
  <c r="I68" i="20"/>
  <c r="I44" i="20"/>
  <c r="M87" i="33" s="1"/>
  <c r="I45" i="20"/>
  <c r="M88" i="33" s="1"/>
  <c r="I46" i="20"/>
  <c r="M89" i="33" s="1"/>
  <c r="I47" i="20"/>
  <c r="M90" i="33" s="1"/>
  <c r="I53" i="20"/>
  <c r="I43" i="20"/>
  <c r="M86" i="33" s="1"/>
  <c r="I35" i="20"/>
  <c r="I36" i="20"/>
  <c r="I37" i="20"/>
  <c r="I38" i="20"/>
  <c r="I39" i="20"/>
  <c r="I29" i="20"/>
  <c r="I30" i="20"/>
  <c r="I31" i="20"/>
  <c r="I32" i="20"/>
  <c r="I21" i="20"/>
  <c r="I23" i="20"/>
  <c r="I24" i="20"/>
  <c r="I25" i="20"/>
  <c r="I26" i="20"/>
  <c r="I34" i="20"/>
  <c r="I28" i="20"/>
  <c r="I20" i="20"/>
  <c r="I18" i="20"/>
  <c r="I17" i="20"/>
  <c r="M106" i="33" l="1"/>
  <c r="M107" i="33"/>
  <c r="M105" i="33"/>
  <c r="M45" i="33"/>
  <c r="M44" i="33"/>
  <c r="M43" i="33"/>
  <c r="M98" i="33"/>
  <c r="M97" i="33"/>
  <c r="M96" i="33"/>
  <c r="M59" i="33"/>
  <c r="M60" i="33"/>
  <c r="M61" i="33"/>
  <c r="M190" i="33"/>
  <c r="M188" i="33"/>
  <c r="M189" i="33"/>
  <c r="M108" i="33"/>
  <c r="M110" i="33"/>
  <c r="M109" i="33"/>
  <c r="M103" i="33"/>
  <c r="M104" i="33"/>
  <c r="M102" i="33"/>
  <c r="M241" i="33"/>
  <c r="M242" i="33"/>
  <c r="M240" i="33"/>
  <c r="F18" i="31"/>
  <c r="D24" i="24" s="1"/>
  <c r="M116" i="33"/>
  <c r="M115" i="33"/>
  <c r="M114" i="33"/>
  <c r="M111" i="33"/>
  <c r="M112" i="33"/>
  <c r="M113" i="33"/>
  <c r="M202" i="33"/>
  <c r="M203" i="33"/>
  <c r="M204" i="33"/>
  <c r="M50" i="33"/>
  <c r="M51" i="33"/>
  <c r="M52" i="33"/>
  <c r="M161" i="33"/>
  <c r="M159" i="33"/>
  <c r="M160" i="33"/>
  <c r="M219" i="33"/>
  <c r="M220" i="33"/>
  <c r="M218" i="33"/>
  <c r="M194" i="33"/>
  <c r="M195" i="33"/>
  <c r="M196" i="33"/>
  <c r="M146" i="33"/>
  <c r="M147" i="33"/>
  <c r="M145" i="33"/>
  <c r="M141" i="33"/>
  <c r="M142" i="33"/>
  <c r="M143" i="33"/>
  <c r="M140" i="33"/>
  <c r="M138" i="33"/>
  <c r="M139" i="33"/>
  <c r="M137" i="33"/>
  <c r="M135" i="33"/>
  <c r="M136" i="33"/>
  <c r="M19" i="33"/>
  <c r="M20" i="33"/>
  <c r="M18" i="33"/>
  <c r="M178" i="33"/>
  <c r="M179" i="33"/>
  <c r="M177" i="33"/>
  <c r="M21" i="33"/>
  <c r="M22" i="33"/>
  <c r="M23" i="33"/>
  <c r="M77" i="33"/>
  <c r="M76" i="33"/>
  <c r="M75" i="33"/>
  <c r="M129" i="33"/>
  <c r="M130" i="33"/>
  <c r="M131" i="33"/>
  <c r="M174" i="33"/>
  <c r="M175" i="33"/>
  <c r="M176" i="33"/>
  <c r="M41" i="33"/>
  <c r="M42" i="33"/>
  <c r="M40" i="33"/>
  <c r="M100" i="33"/>
  <c r="M99" i="33"/>
  <c r="M101" i="33"/>
  <c r="M152" i="33"/>
  <c r="M153" i="33"/>
  <c r="M151" i="33"/>
  <c r="M133" i="33"/>
  <c r="M134" i="33"/>
  <c r="M132" i="33"/>
  <c r="M26" i="33"/>
  <c r="M27" i="33"/>
  <c r="M25" i="33"/>
  <c r="M72" i="33"/>
  <c r="M73" i="33"/>
  <c r="M74" i="33"/>
  <c r="M127" i="33"/>
  <c r="M128" i="33"/>
  <c r="M126" i="33"/>
  <c r="M171" i="33"/>
  <c r="M173" i="33"/>
  <c r="M172" i="33"/>
  <c r="M34" i="33"/>
  <c r="M36" i="33"/>
  <c r="M35" i="33"/>
  <c r="M57" i="33"/>
  <c r="M58" i="33"/>
  <c r="M56" i="33"/>
  <c r="M53" i="33"/>
  <c r="M55" i="33"/>
  <c r="M54" i="33"/>
  <c r="M158" i="33"/>
  <c r="M156" i="33"/>
  <c r="M157" i="33"/>
  <c r="M48" i="33"/>
  <c r="M49" i="33"/>
  <c r="M47" i="33"/>
  <c r="M70" i="33"/>
  <c r="M69" i="33"/>
  <c r="M71" i="33"/>
  <c r="M125" i="33"/>
  <c r="M123" i="33"/>
  <c r="M124" i="33"/>
  <c r="M169" i="33"/>
  <c r="M170" i="33"/>
  <c r="M168" i="33"/>
  <c r="M163" i="33"/>
  <c r="M164" i="33"/>
  <c r="M162" i="33"/>
  <c r="M39" i="33"/>
  <c r="M37" i="33"/>
  <c r="M38" i="33"/>
  <c r="M182" i="33"/>
  <c r="M183" i="33"/>
  <c r="M184" i="33"/>
  <c r="M200" i="33"/>
  <c r="M199" i="33"/>
  <c r="M198" i="33"/>
  <c r="M28" i="33"/>
  <c r="M30" i="33"/>
  <c r="M29" i="33"/>
  <c r="M191" i="33"/>
  <c r="M192" i="33"/>
  <c r="M193" i="33"/>
  <c r="M186" i="33"/>
  <c r="M187" i="33"/>
  <c r="M185" i="33"/>
  <c r="M78" i="33"/>
  <c r="M79" i="33"/>
  <c r="M80" i="33"/>
  <c r="M63" i="33"/>
  <c r="M64" i="33"/>
  <c r="M65" i="33"/>
  <c r="M68" i="33"/>
  <c r="M67" i="33"/>
  <c r="M66" i="33"/>
  <c r="M120" i="33"/>
  <c r="M122" i="33"/>
  <c r="M121" i="33"/>
  <c r="M166" i="33"/>
  <c r="M167" i="33"/>
  <c r="M165" i="33"/>
  <c r="B23" i="23"/>
  <c r="F22" i="31" l="1"/>
  <c r="D32" i="24" s="1"/>
  <c r="P24" i="24"/>
  <c r="E24" i="24"/>
  <c r="O24" i="24"/>
  <c r="F24" i="24"/>
  <c r="G24" i="24"/>
  <c r="H24" i="24"/>
  <c r="I24" i="24"/>
  <c r="J24" i="24"/>
  <c r="K24" i="24"/>
  <c r="L24" i="24"/>
  <c r="M24" i="24"/>
  <c r="N24" i="24"/>
  <c r="F16" i="31"/>
  <c r="D20" i="24" s="1"/>
  <c r="F27" i="31"/>
  <c r="D42" i="24" s="1"/>
  <c r="F21" i="31"/>
  <c r="D30" i="24" s="1"/>
  <c r="F23" i="31"/>
  <c r="D34" i="24" s="1"/>
  <c r="F14" i="31"/>
  <c r="D16" i="24" s="1"/>
  <c r="G373" i="25"/>
  <c r="G374" i="25"/>
  <c r="G375" i="25"/>
  <c r="G376" i="25"/>
  <c r="G377" i="25"/>
  <c r="H20" i="24" l="1"/>
  <c r="G20" i="24"/>
  <c r="I20" i="24"/>
  <c r="J20" i="24"/>
  <c r="K20" i="24"/>
  <c r="L20" i="24"/>
  <c r="M20" i="24"/>
  <c r="N20" i="24"/>
  <c r="O20" i="24"/>
  <c r="P20" i="24"/>
  <c r="E20" i="24"/>
  <c r="F20" i="24"/>
  <c r="E30" i="24"/>
  <c r="P16" i="24"/>
  <c r="E16" i="24"/>
  <c r="O16" i="24"/>
  <c r="F16" i="24"/>
  <c r="G16" i="24"/>
  <c r="H16" i="24"/>
  <c r="I16" i="24"/>
  <c r="J16" i="24"/>
  <c r="K16" i="24"/>
  <c r="L16" i="24"/>
  <c r="M16" i="24"/>
  <c r="N16" i="24"/>
  <c r="L42" i="24"/>
  <c r="L43" i="24" s="1"/>
  <c r="M42" i="24"/>
  <c r="M43" i="24" s="1"/>
  <c r="N42" i="24"/>
  <c r="N43" i="24" s="1"/>
  <c r="O42" i="24"/>
  <c r="O43" i="24" s="1"/>
  <c r="P42" i="24"/>
  <c r="P43" i="24" s="1"/>
  <c r="E42" i="24"/>
  <c r="E43" i="24" s="1"/>
  <c r="K42" i="24"/>
  <c r="K43" i="24" s="1"/>
  <c r="F42" i="24"/>
  <c r="F43" i="24" s="1"/>
  <c r="G42" i="24"/>
  <c r="G43" i="24" s="1"/>
  <c r="H42" i="24"/>
  <c r="H43" i="24" s="1"/>
  <c r="I42" i="24"/>
  <c r="I43" i="24" s="1"/>
  <c r="J42" i="24"/>
  <c r="J43" i="24" s="1"/>
  <c r="P32" i="24"/>
  <c r="P33" i="24" s="1"/>
  <c r="E32" i="24"/>
  <c r="E33" i="24" s="1"/>
  <c r="F32" i="24"/>
  <c r="F33" i="24" s="1"/>
  <c r="G32" i="24"/>
  <c r="G33" i="24" s="1"/>
  <c r="O32" i="24"/>
  <c r="O33" i="24" s="1"/>
  <c r="H32" i="24"/>
  <c r="H33" i="24" s="1"/>
  <c r="I32" i="24"/>
  <c r="I33" i="24" s="1"/>
  <c r="J32" i="24"/>
  <c r="J33" i="24" s="1"/>
  <c r="K32" i="24"/>
  <c r="K33" i="24" s="1"/>
  <c r="L32" i="24"/>
  <c r="L33" i="24" s="1"/>
  <c r="M32" i="24"/>
  <c r="M33" i="24" s="1"/>
  <c r="N32" i="24"/>
  <c r="N33" i="24" s="1"/>
  <c r="L34" i="24"/>
  <c r="L35" i="24" s="1"/>
  <c r="M34" i="24"/>
  <c r="M35" i="24" s="1"/>
  <c r="N34" i="24"/>
  <c r="N35" i="24" s="1"/>
  <c r="O34" i="24"/>
  <c r="O35" i="24" s="1"/>
  <c r="P34" i="24"/>
  <c r="P35" i="24" s="1"/>
  <c r="E34" i="24"/>
  <c r="E35" i="24" s="1"/>
  <c r="F34" i="24"/>
  <c r="F35" i="24" s="1"/>
  <c r="K34" i="24"/>
  <c r="K35" i="24" s="1"/>
  <c r="G34" i="24"/>
  <c r="G35" i="24" s="1"/>
  <c r="H34" i="24"/>
  <c r="H35" i="24" s="1"/>
  <c r="I34" i="24"/>
  <c r="I35" i="24" s="1"/>
  <c r="J34" i="24"/>
  <c r="J35" i="24" s="1"/>
  <c r="G369" i="25"/>
  <c r="G370" i="25"/>
  <c r="G371" i="25"/>
  <c r="G372" i="25"/>
  <c r="G368" i="25" l="1"/>
  <c r="G378" i="25" s="1"/>
  <c r="G365" i="25" s="1"/>
  <c r="J120" i="20" s="1"/>
  <c r="J117" i="20"/>
  <c r="H244" i="33" l="1"/>
  <c r="H247" i="33"/>
  <c r="E246" i="33" s="1"/>
  <c r="E245" i="33" s="1"/>
  <c r="E119" i="20"/>
  <c r="E118" i="20" s="1"/>
  <c r="C23" i="23" s="1"/>
  <c r="J116" i="20"/>
  <c r="H243" i="33" l="1"/>
  <c r="D94" i="20"/>
  <c r="G56" i="25"/>
  <c r="G58" i="25"/>
  <c r="G57" i="25"/>
  <c r="G59" i="25" l="1"/>
  <c r="G60" i="25"/>
  <c r="G61" i="25"/>
  <c r="G62" i="25" l="1"/>
  <c r="G63" i="25" s="1"/>
  <c r="G52" i="25" s="1"/>
  <c r="G94" i="20" s="1"/>
  <c r="I94" i="20" s="1"/>
  <c r="M207" i="33" l="1"/>
  <c r="M205" i="33"/>
  <c r="M206" i="33"/>
  <c r="J66" i="20"/>
  <c r="J68" i="20"/>
  <c r="J67" i="20"/>
  <c r="F24" i="31" l="1"/>
  <c r="D36" i="24" s="1"/>
  <c r="N36" i="24" s="1"/>
  <c r="N37" i="24" s="1"/>
  <c r="H138" i="33"/>
  <c r="H141" i="33"/>
  <c r="H135" i="33"/>
  <c r="G360" i="25"/>
  <c r="G361" i="25"/>
  <c r="G362" i="25"/>
  <c r="G363" i="25"/>
  <c r="P36" i="24" l="1"/>
  <c r="P37" i="24" s="1"/>
  <c r="G36" i="24"/>
  <c r="G37" i="24" s="1"/>
  <c r="M36" i="24"/>
  <c r="M37" i="24" s="1"/>
  <c r="E36" i="24"/>
  <c r="E37" i="24" s="1"/>
  <c r="F36" i="24"/>
  <c r="F37" i="24" s="1"/>
  <c r="L36" i="24"/>
  <c r="L37" i="24" s="1"/>
  <c r="H36" i="24"/>
  <c r="H37" i="24" s="1"/>
  <c r="J36" i="24"/>
  <c r="J37" i="24" s="1"/>
  <c r="I36" i="24"/>
  <c r="I37" i="24" s="1"/>
  <c r="K36" i="24"/>
  <c r="K37" i="24" s="1"/>
  <c r="O36" i="24"/>
  <c r="O37" i="24" s="1"/>
  <c r="G359" i="25"/>
  <c r="J72" i="20"/>
  <c r="J70" i="20"/>
  <c r="H145" i="33" l="1"/>
  <c r="H151" i="33"/>
  <c r="G364" i="25"/>
  <c r="G356" i="25" s="1"/>
  <c r="G71" i="20" l="1"/>
  <c r="I71" i="20" l="1"/>
  <c r="J106" i="20"/>
  <c r="M149" i="33" l="1"/>
  <c r="M150" i="33"/>
  <c r="M148" i="33"/>
  <c r="J71" i="20"/>
  <c r="H231" i="33"/>
  <c r="H148" i="33" l="1"/>
  <c r="E144" i="33" s="1"/>
  <c r="E69" i="20"/>
  <c r="G353" i="25"/>
  <c r="G352" i="25"/>
  <c r="G354" i="25" l="1"/>
  <c r="G349" i="25" s="1"/>
  <c r="G98" i="20" l="1"/>
  <c r="I98" i="20" l="1"/>
  <c r="H54" i="20"/>
  <c r="H40" i="20"/>
  <c r="H39" i="20"/>
  <c r="H38" i="20"/>
  <c r="H37" i="20"/>
  <c r="H36" i="20"/>
  <c r="H35" i="20"/>
  <c r="H34" i="20"/>
  <c r="H32" i="20"/>
  <c r="H31" i="20"/>
  <c r="H30" i="20"/>
  <c r="H29" i="20"/>
  <c r="H28" i="20"/>
  <c r="H26" i="20"/>
  <c r="H25" i="20"/>
  <c r="H24" i="20"/>
  <c r="H23" i="20"/>
  <c r="H22" i="20"/>
  <c r="H21" i="20"/>
  <c r="H20" i="20"/>
  <c r="H18" i="20"/>
  <c r="H17" i="20"/>
  <c r="M214" i="33" l="1"/>
  <c r="M215" i="33"/>
  <c r="M213" i="33"/>
  <c r="J98" i="20"/>
  <c r="H213" i="33" s="1"/>
  <c r="E49" i="25"/>
  <c r="G341" i="25" l="1"/>
  <c r="G342" i="25"/>
  <c r="G343" i="25"/>
  <c r="G344" i="25"/>
  <c r="G345" i="25"/>
  <c r="G346" i="25"/>
  <c r="G340" i="25"/>
  <c r="G347" i="25" l="1"/>
  <c r="G337" i="25" s="1"/>
  <c r="G21" i="25" l="1"/>
  <c r="G22" i="25"/>
  <c r="G332" i="25"/>
  <c r="G333" i="25"/>
  <c r="G334" i="25"/>
  <c r="G331" i="25"/>
  <c r="G321" i="25"/>
  <c r="G322" i="25"/>
  <c r="G323" i="25"/>
  <c r="G324" i="25"/>
  <c r="G325" i="25"/>
  <c r="G315" i="25"/>
  <c r="G314" i="25"/>
  <c r="G316" i="25" l="1"/>
  <c r="G335" i="25"/>
  <c r="G328" i="25" s="1"/>
  <c r="G326" i="25"/>
  <c r="G318" i="25" s="1"/>
  <c r="G311" i="25"/>
  <c r="G51" i="20" l="1"/>
  <c r="I51" i="20" s="1"/>
  <c r="M94" i="33" s="1"/>
  <c r="G50" i="20"/>
  <c r="I50" i="20" s="1"/>
  <c r="M93" i="33" s="1"/>
  <c r="G109" i="20"/>
  <c r="I109" i="20" s="1"/>
  <c r="M234" i="33" s="1"/>
  <c r="F19" i="31" l="1"/>
  <c r="D26" i="24" s="1"/>
  <c r="M26" i="24" s="1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267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22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144" i="25"/>
  <c r="G68" i="25"/>
  <c r="L26" i="24" l="1"/>
  <c r="K26" i="24"/>
  <c r="J26" i="24"/>
  <c r="I26" i="24"/>
  <c r="H26" i="24"/>
  <c r="N26" i="24"/>
  <c r="G26" i="24"/>
  <c r="F26" i="24"/>
  <c r="E26" i="24"/>
  <c r="P26" i="24"/>
  <c r="O26" i="24"/>
  <c r="G309" i="25"/>
  <c r="G264" i="25" s="1"/>
  <c r="G262" i="25"/>
  <c r="G219" i="25" s="1"/>
  <c r="G139" i="25"/>
  <c r="G65" i="25" s="1"/>
  <c r="G217" i="25"/>
  <c r="G141" i="25" s="1"/>
  <c r="G105" i="20" l="1"/>
  <c r="I105" i="20" s="1"/>
  <c r="M230" i="33" s="1"/>
  <c r="G104" i="20"/>
  <c r="I104" i="20" s="1"/>
  <c r="G103" i="20"/>
  <c r="I103" i="20" s="1"/>
  <c r="G102" i="20"/>
  <c r="I102" i="20" s="1"/>
  <c r="J94" i="20"/>
  <c r="G49" i="25"/>
  <c r="G50" i="25" s="1"/>
  <c r="M229" i="33" l="1"/>
  <c r="M227" i="33"/>
  <c r="M228" i="33"/>
  <c r="M225" i="33"/>
  <c r="M226" i="33"/>
  <c r="M224" i="33"/>
  <c r="M222" i="33"/>
  <c r="M221" i="33"/>
  <c r="M223" i="33"/>
  <c r="H205" i="33"/>
  <c r="G46" i="25"/>
  <c r="G60" i="20" s="1"/>
  <c r="I60" i="20" s="1"/>
  <c r="B22" i="23"/>
  <c r="F26" i="31" l="1"/>
  <c r="D40" i="24" s="1"/>
  <c r="E40" i="24" s="1"/>
  <c r="E41" i="24" s="1"/>
  <c r="M119" i="33"/>
  <c r="M117" i="33"/>
  <c r="M118" i="33"/>
  <c r="E40" i="20"/>
  <c r="D40" i="20"/>
  <c r="G20" i="25"/>
  <c r="P40" i="24" l="1"/>
  <c r="P41" i="24" s="1"/>
  <c r="F40" i="24"/>
  <c r="F41" i="24" s="1"/>
  <c r="G40" i="24"/>
  <c r="G41" i="24" s="1"/>
  <c r="H40" i="24"/>
  <c r="H41" i="24" s="1"/>
  <c r="I40" i="24"/>
  <c r="I41" i="24" s="1"/>
  <c r="J40" i="24"/>
  <c r="J41" i="24" s="1"/>
  <c r="K40" i="24"/>
  <c r="K41" i="24" s="1"/>
  <c r="O40" i="24"/>
  <c r="O41" i="24" s="1"/>
  <c r="L40" i="24"/>
  <c r="L41" i="24" s="1"/>
  <c r="M40" i="24"/>
  <c r="M41" i="24" s="1"/>
  <c r="N40" i="24"/>
  <c r="N41" i="24" s="1"/>
  <c r="F20" i="31"/>
  <c r="D28" i="24" s="1"/>
  <c r="E28" i="24" s="1"/>
  <c r="G36" i="25"/>
  <c r="G37" i="25"/>
  <c r="G38" i="25"/>
  <c r="G39" i="25"/>
  <c r="G40" i="25"/>
  <c r="G41" i="25"/>
  <c r="G42" i="25"/>
  <c r="G35" i="25"/>
  <c r="G29" i="25"/>
  <c r="G28" i="25"/>
  <c r="G19" i="25"/>
  <c r="G18" i="25"/>
  <c r="G43" i="25" l="1"/>
  <c r="G32" i="25" s="1"/>
  <c r="G30" i="25"/>
  <c r="G25" i="25" s="1"/>
  <c r="G40" i="20" l="1"/>
  <c r="I40" i="20" s="1"/>
  <c r="G22" i="20"/>
  <c r="I22" i="20" s="1"/>
  <c r="G23" i="25"/>
  <c r="G15" i="25" s="1"/>
  <c r="B12" i="25"/>
  <c r="B10" i="25"/>
  <c r="A10" i="25"/>
  <c r="B6" i="25"/>
  <c r="F10" i="25"/>
  <c r="B10" i="24"/>
  <c r="B6" i="24"/>
  <c r="B16" i="23"/>
  <c r="B17" i="23"/>
  <c r="B18" i="23"/>
  <c r="B19" i="23"/>
  <c r="B20" i="23"/>
  <c r="B21" i="23"/>
  <c r="B15" i="23"/>
  <c r="B7" i="23"/>
  <c r="B11" i="23"/>
  <c r="A9" i="23"/>
  <c r="M83" i="33" l="1"/>
  <c r="M81" i="33"/>
  <c r="M82" i="33"/>
  <c r="M31" i="33"/>
  <c r="M33" i="33"/>
  <c r="M32" i="33"/>
  <c r="G97" i="20"/>
  <c r="I97" i="20" s="1"/>
  <c r="F17" i="31" l="1"/>
  <c r="D22" i="24" s="1"/>
  <c r="M22" i="24"/>
  <c r="O22" i="24"/>
  <c r="F15" i="31"/>
  <c r="D18" i="24" s="1"/>
  <c r="O18" i="24" s="1"/>
  <c r="M212" i="33"/>
  <c r="M210" i="33"/>
  <c r="M211" i="33"/>
  <c r="J17" i="20"/>
  <c r="J18" i="20"/>
  <c r="J20" i="20"/>
  <c r="J21" i="20"/>
  <c r="J22" i="20"/>
  <c r="J23" i="20"/>
  <c r="J24" i="20"/>
  <c r="J25" i="20"/>
  <c r="J26" i="20"/>
  <c r="J28" i="20"/>
  <c r="J29" i="20"/>
  <c r="J30" i="20"/>
  <c r="J31" i="20"/>
  <c r="J32" i="20"/>
  <c r="J34" i="20"/>
  <c r="J35" i="20"/>
  <c r="J36" i="20"/>
  <c r="J37" i="20"/>
  <c r="J38" i="20"/>
  <c r="J39" i="20"/>
  <c r="J40" i="20"/>
  <c r="J43" i="20"/>
  <c r="J44" i="20"/>
  <c r="J45" i="20"/>
  <c r="J46" i="20"/>
  <c r="J47" i="20"/>
  <c r="J50" i="20"/>
  <c r="J51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75" i="20"/>
  <c r="J76" i="20"/>
  <c r="J77" i="20"/>
  <c r="J78" i="20"/>
  <c r="J79" i="20"/>
  <c r="J80" i="20"/>
  <c r="J81" i="20"/>
  <c r="J82" i="20"/>
  <c r="J85" i="20"/>
  <c r="J86" i="20"/>
  <c r="J87" i="20"/>
  <c r="J88" i="20"/>
  <c r="J89" i="20"/>
  <c r="J91" i="20"/>
  <c r="H198" i="33" s="1"/>
  <c r="E197" i="33" s="1"/>
  <c r="J93" i="20"/>
  <c r="J97" i="20"/>
  <c r="H210" i="33" s="1"/>
  <c r="E209" i="33" s="1"/>
  <c r="E208" i="33" s="1"/>
  <c r="J101" i="20"/>
  <c r="J102" i="20"/>
  <c r="J103" i="20"/>
  <c r="J104" i="20"/>
  <c r="J105" i="20"/>
  <c r="J107" i="20"/>
  <c r="J108" i="20"/>
  <c r="J109" i="20"/>
  <c r="J110" i="20"/>
  <c r="J111" i="20"/>
  <c r="J112" i="20"/>
  <c r="J115" i="20"/>
  <c r="H240" i="33" s="1"/>
  <c r="E239" i="33" s="1"/>
  <c r="E238" i="33" s="1"/>
  <c r="M18" i="24" l="1"/>
  <c r="J22" i="24"/>
  <c r="P22" i="24"/>
  <c r="I22" i="24"/>
  <c r="E22" i="24"/>
  <c r="K22" i="24"/>
  <c r="H22" i="24"/>
  <c r="G22" i="24"/>
  <c r="L22" i="24"/>
  <c r="F22" i="24"/>
  <c r="N22" i="24"/>
  <c r="F18" i="24"/>
  <c r="L18" i="24"/>
  <c r="J18" i="24"/>
  <c r="P18" i="24"/>
  <c r="I18" i="24"/>
  <c r="E18" i="24"/>
  <c r="H18" i="24"/>
  <c r="K18" i="24"/>
  <c r="G18" i="24"/>
  <c r="N18" i="24"/>
  <c r="F25" i="31"/>
  <c r="D38" i="24" s="1"/>
  <c r="N38" i="24" s="1"/>
  <c r="N39" i="24" s="1"/>
  <c r="H94" i="33"/>
  <c r="H105" i="33"/>
  <c r="H221" i="33"/>
  <c r="H230" i="33"/>
  <c r="H31" i="33"/>
  <c r="H93" i="33"/>
  <c r="E92" i="33" s="1"/>
  <c r="H224" i="33"/>
  <c r="H117" i="33"/>
  <c r="H227" i="33"/>
  <c r="H81" i="33"/>
  <c r="H234" i="33"/>
  <c r="H56" i="33"/>
  <c r="H102" i="33"/>
  <c r="H59" i="33"/>
  <c r="H43" i="33"/>
  <c r="H233" i="33"/>
  <c r="H171" i="33"/>
  <c r="H168" i="33"/>
  <c r="H162" i="33"/>
  <c r="H159" i="33"/>
  <c r="H47" i="33"/>
  <c r="H126" i="33"/>
  <c r="H66" i="33"/>
  <c r="H99" i="33"/>
  <c r="H53" i="33"/>
  <c r="H34" i="33"/>
  <c r="H63" i="33"/>
  <c r="H165" i="33"/>
  <c r="H50" i="33"/>
  <c r="H218" i="33"/>
  <c r="H90" i="33"/>
  <c r="H89" i="33"/>
  <c r="H202" i="33"/>
  <c r="E201" i="33" s="1"/>
  <c r="H129" i="33"/>
  <c r="H88" i="33"/>
  <c r="H40" i="33"/>
  <c r="H37" i="33"/>
  <c r="H123" i="33"/>
  <c r="H120" i="33"/>
  <c r="H25" i="33"/>
  <c r="H232" i="33"/>
  <c r="H132" i="33"/>
  <c r="H188" i="33"/>
  <c r="H28" i="33"/>
  <c r="H185" i="33"/>
  <c r="H114" i="33"/>
  <c r="H111" i="33"/>
  <c r="H21" i="33"/>
  <c r="H174" i="33"/>
  <c r="H96" i="33"/>
  <c r="H156" i="33"/>
  <c r="H87" i="33"/>
  <c r="H194" i="33"/>
  <c r="H86" i="33"/>
  <c r="H191" i="33"/>
  <c r="H237" i="33"/>
  <c r="H78" i="33"/>
  <c r="H236" i="33"/>
  <c r="H75" i="33"/>
  <c r="H235" i="33"/>
  <c r="H182" i="33"/>
  <c r="H72" i="33"/>
  <c r="H177" i="33"/>
  <c r="H108" i="33"/>
  <c r="H69" i="33"/>
  <c r="H18" i="33"/>
  <c r="E96" i="20"/>
  <c r="E95" i="20" s="1"/>
  <c r="E114" i="20"/>
  <c r="E113" i="20" s="1"/>
  <c r="E90" i="20"/>
  <c r="E52" i="20"/>
  <c r="E33" i="20"/>
  <c r="E49" i="20"/>
  <c r="E100" i="20"/>
  <c r="E99" i="20" s="1"/>
  <c r="C21" i="23" s="1"/>
  <c r="E27" i="20"/>
  <c r="E92" i="20"/>
  <c r="E84" i="20"/>
  <c r="E19" i="20"/>
  <c r="E74" i="20"/>
  <c r="E73" i="20" s="1"/>
  <c r="C18" i="23" s="1"/>
  <c r="E42" i="20"/>
  <c r="E41" i="20" s="1"/>
  <c r="C16" i="23" s="1"/>
  <c r="E16" i="20"/>
  <c r="P38" i="24" l="1"/>
  <c r="P39" i="24" s="1"/>
  <c r="F38" i="24"/>
  <c r="F39" i="24" s="1"/>
  <c r="K38" i="24"/>
  <c r="K39" i="24" s="1"/>
  <c r="H38" i="24"/>
  <c r="H39" i="24" s="1"/>
  <c r="J38" i="24"/>
  <c r="J39" i="24" s="1"/>
  <c r="G38" i="24"/>
  <c r="G39" i="24" s="1"/>
  <c r="L38" i="24"/>
  <c r="L39" i="24" s="1"/>
  <c r="E38" i="24"/>
  <c r="E39" i="24" s="1"/>
  <c r="M38" i="24"/>
  <c r="M39" i="24" s="1"/>
  <c r="I38" i="24"/>
  <c r="I39" i="24" s="1"/>
  <c r="D45" i="24"/>
  <c r="C38" i="24" s="1"/>
  <c r="O38" i="24"/>
  <c r="O39" i="24" s="1"/>
  <c r="E24" i="33"/>
  <c r="E85" i="33"/>
  <c r="E84" i="33" s="1"/>
  <c r="E62" i="33"/>
  <c r="E95" i="33"/>
  <c r="E91" i="33" s="1"/>
  <c r="E17" i="33"/>
  <c r="E217" i="33"/>
  <c r="E216" i="33" s="1"/>
  <c r="E46" i="33"/>
  <c r="E181" i="33"/>
  <c r="E180" i="33" s="1"/>
  <c r="E155" i="33"/>
  <c r="E154" i="33" s="1"/>
  <c r="C20" i="23"/>
  <c r="C22" i="23"/>
  <c r="E48" i="20"/>
  <c r="C17" i="23" s="1"/>
  <c r="E83" i="20"/>
  <c r="E15" i="20"/>
  <c r="C15" i="23" s="1"/>
  <c r="E16" i="33" l="1"/>
  <c r="C36" i="24"/>
  <c r="C22" i="24"/>
  <c r="C34" i="24"/>
  <c r="C42" i="24"/>
  <c r="C40" i="24"/>
  <c r="C30" i="24"/>
  <c r="C18" i="24"/>
  <c r="C26" i="24"/>
  <c r="C32" i="24"/>
  <c r="C28" i="24"/>
  <c r="C20" i="24"/>
  <c r="C16" i="24"/>
  <c r="C24" i="24"/>
  <c r="E248" i="33"/>
  <c r="C19" i="23"/>
  <c r="C24" i="23" s="1"/>
  <c r="D23" i="23" s="1"/>
  <c r="G121" i="20"/>
  <c r="K120" i="20" s="1"/>
  <c r="C45" i="24" l="1"/>
  <c r="O94" i="33"/>
  <c r="O234" i="33"/>
  <c r="O149" i="33"/>
  <c r="O221" i="33"/>
  <c r="O222" i="33"/>
  <c r="O148" i="33"/>
  <c r="O223" i="33"/>
  <c r="O93" i="33"/>
  <c r="O215" i="33"/>
  <c r="O117" i="33"/>
  <c r="O150" i="33"/>
  <c r="O224" i="33"/>
  <c r="O81" i="33"/>
  <c r="O118" i="33"/>
  <c r="O205" i="33"/>
  <c r="O225" i="33"/>
  <c r="O214" i="33"/>
  <c r="O31" i="33"/>
  <c r="O32" i="33"/>
  <c r="O82" i="33"/>
  <c r="O119" i="33"/>
  <c r="O206" i="33"/>
  <c r="O226" i="33"/>
  <c r="O227" i="33"/>
  <c r="O228" i="33"/>
  <c r="O33" i="33"/>
  <c r="O83" i="33"/>
  <c r="O207" i="33"/>
  <c r="O105" i="33"/>
  <c r="O210" i="33"/>
  <c r="O106" i="33"/>
  <c r="O211" i="33"/>
  <c r="O229" i="33"/>
  <c r="O212" i="33"/>
  <c r="O107" i="33"/>
  <c r="O230" i="33"/>
  <c r="O213" i="33"/>
  <c r="O247" i="33"/>
  <c r="O232" i="33"/>
  <c r="O88" i="33"/>
  <c r="O89" i="33"/>
  <c r="O236" i="33"/>
  <c r="O90" i="33"/>
  <c r="O237" i="33"/>
  <c r="O235" i="33"/>
  <c r="O244" i="33"/>
  <c r="O86" i="33"/>
  <c r="O231" i="33"/>
  <c r="O233" i="33"/>
  <c r="O87" i="33"/>
  <c r="O243" i="33"/>
  <c r="O110" i="33"/>
  <c r="O133" i="33"/>
  <c r="O158" i="33"/>
  <c r="O96" i="33"/>
  <c r="O163" i="33"/>
  <c r="O192" i="33"/>
  <c r="O37" i="33"/>
  <c r="O104" i="33"/>
  <c r="O140" i="33"/>
  <c r="O176" i="33"/>
  <c r="O38" i="33"/>
  <c r="O198" i="33"/>
  <c r="O182" i="33"/>
  <c r="O75" i="33"/>
  <c r="O99" i="33"/>
  <c r="O126" i="33"/>
  <c r="O54" i="33"/>
  <c r="O76" i="33"/>
  <c r="O43" i="33"/>
  <c r="O124" i="33"/>
  <c r="O186" i="33"/>
  <c r="O20" i="33"/>
  <c r="O218" i="33"/>
  <c r="O143" i="33"/>
  <c r="O187" i="33"/>
  <c r="O22" i="33"/>
  <c r="O55" i="33"/>
  <c r="O21" i="33"/>
  <c r="O173" i="33"/>
  <c r="O125" i="33"/>
  <c r="O58" i="33"/>
  <c r="O193" i="33"/>
  <c r="O194" i="33"/>
  <c r="O242" i="33"/>
  <c r="O188" i="33"/>
  <c r="O152" i="33"/>
  <c r="O141" i="33"/>
  <c r="O175" i="33"/>
  <c r="O127" i="33"/>
  <c r="O53" i="33"/>
  <c r="O101" i="33"/>
  <c r="O71" i="33"/>
  <c r="O72" i="33"/>
  <c r="O142" i="33"/>
  <c r="O203" i="33"/>
  <c r="O202" i="33"/>
  <c r="O23" i="33"/>
  <c r="O108" i="33"/>
  <c r="O159" i="33"/>
  <c r="O240" i="33"/>
  <c r="O112" i="33"/>
  <c r="O177" i="33"/>
  <c r="O40" i="33"/>
  <c r="O121" i="33"/>
  <c r="O135" i="33"/>
  <c r="O41" i="33"/>
  <c r="O191" i="33"/>
  <c r="O109" i="33"/>
  <c r="O30" i="33"/>
  <c r="O168" i="33"/>
  <c r="O80" i="33"/>
  <c r="O151" i="33"/>
  <c r="O111" i="33"/>
  <c r="O61" i="33"/>
  <c r="O79" i="33"/>
  <c r="O147" i="33"/>
  <c r="O179" i="33"/>
  <c r="O122" i="33"/>
  <c r="O34" i="33"/>
  <c r="O18" i="33"/>
  <c r="O29" i="33"/>
  <c r="O45" i="33"/>
  <c r="O123" i="33"/>
  <c r="O57" i="33"/>
  <c r="O190" i="33"/>
  <c r="O64" i="33"/>
  <c r="O59" i="33"/>
  <c r="O78" i="33"/>
  <c r="O52" i="33"/>
  <c r="O146" i="33"/>
  <c r="O128" i="33"/>
  <c r="O114" i="33"/>
  <c r="O174" i="33"/>
  <c r="O113" i="33"/>
  <c r="O60" i="33"/>
  <c r="O19" i="33"/>
  <c r="O138" i="33"/>
  <c r="O241" i="33"/>
  <c r="O51" i="33"/>
  <c r="O120" i="33"/>
  <c r="O165" i="33"/>
  <c r="O195" i="33"/>
  <c r="O74" i="33"/>
  <c r="O68" i="33"/>
  <c r="O199" i="33"/>
  <c r="O42" i="33"/>
  <c r="O178" i="33"/>
  <c r="O50" i="33"/>
  <c r="O183" i="33"/>
  <c r="O189" i="33"/>
  <c r="O136" i="33"/>
  <c r="O63" i="33"/>
  <c r="O48" i="33"/>
  <c r="O97" i="33"/>
  <c r="O102" i="33"/>
  <c r="O66" i="33"/>
  <c r="O116" i="33"/>
  <c r="O204" i="33"/>
  <c r="O169" i="33"/>
  <c r="O220" i="33"/>
  <c r="O49" i="33"/>
  <c r="O69" i="33"/>
  <c r="O167" i="33"/>
  <c r="O26" i="33"/>
  <c r="O98" i="33"/>
  <c r="O28" i="33"/>
  <c r="O164" i="33"/>
  <c r="O103" i="33"/>
  <c r="O39" i="33"/>
  <c r="O129" i="33"/>
  <c r="O185" i="33"/>
  <c r="O137" i="33"/>
  <c r="O36" i="33"/>
  <c r="O157" i="33"/>
  <c r="O132" i="33"/>
  <c r="O27" i="33"/>
  <c r="O56" i="33"/>
  <c r="O161" i="33"/>
  <c r="O44" i="33"/>
  <c r="O65" i="33"/>
  <c r="O170" i="33"/>
  <c r="O160" i="33"/>
  <c r="O47" i="33"/>
  <c r="O139" i="33"/>
  <c r="O166" i="33"/>
  <c r="O130" i="33"/>
  <c r="O35" i="33"/>
  <c r="O73" i="33"/>
  <c r="O145" i="33"/>
  <c r="O171" i="33"/>
  <c r="O200" i="33"/>
  <c r="O184" i="33"/>
  <c r="O115" i="33"/>
  <c r="O162" i="33"/>
  <c r="O172" i="33"/>
  <c r="O131" i="33"/>
  <c r="O153" i="33"/>
  <c r="O100" i="33"/>
  <c r="O156" i="33"/>
  <c r="O77" i="33"/>
  <c r="O70" i="33"/>
  <c r="O196" i="33"/>
  <c r="O67" i="33"/>
  <c r="O219" i="33"/>
  <c r="O25" i="33"/>
  <c r="O134" i="33"/>
  <c r="E25" i="24"/>
  <c r="M25" i="24"/>
  <c r="J25" i="24"/>
  <c r="K119" i="20"/>
  <c r="K118" i="20"/>
  <c r="K117" i="20"/>
  <c r="K116" i="20"/>
  <c r="K68" i="20"/>
  <c r="K67" i="20"/>
  <c r="K66" i="20"/>
  <c r="K106" i="20"/>
  <c r="K69" i="20"/>
  <c r="K71" i="20"/>
  <c r="K72" i="20"/>
  <c r="K70" i="20"/>
  <c r="K98" i="20"/>
  <c r="K73" i="20"/>
  <c r="K80" i="20"/>
  <c r="K36" i="20"/>
  <c r="K75" i="20"/>
  <c r="K39" i="20"/>
  <c r="K59" i="20"/>
  <c r="K47" i="20"/>
  <c r="K74" i="20"/>
  <c r="K20" i="20"/>
  <c r="K109" i="20"/>
  <c r="K15" i="20"/>
  <c r="K44" i="20"/>
  <c r="K112" i="20"/>
  <c r="K32" i="20"/>
  <c r="K48" i="20"/>
  <c r="K16" i="20"/>
  <c r="K103" i="20"/>
  <c r="K18" i="20"/>
  <c r="K26" i="20"/>
  <c r="K35" i="20"/>
  <c r="K60" i="20"/>
  <c r="K40" i="20"/>
  <c r="K25" i="20"/>
  <c r="K24" i="20"/>
  <c r="K17" i="20"/>
  <c r="K21" i="20"/>
  <c r="K51" i="20"/>
  <c r="K87" i="20"/>
  <c r="K90" i="20"/>
  <c r="K43" i="20"/>
  <c r="K50" i="20"/>
  <c r="K88" i="20"/>
  <c r="K63" i="20"/>
  <c r="K58" i="20"/>
  <c r="K114" i="20"/>
  <c r="K57" i="20"/>
  <c r="K77" i="20"/>
  <c r="K41" i="20"/>
  <c r="K95" i="20"/>
  <c r="K100" i="20"/>
  <c r="K86" i="20"/>
  <c r="K83" i="20"/>
  <c r="K56" i="20"/>
  <c r="K102" i="20"/>
  <c r="K79" i="20"/>
  <c r="K65" i="20"/>
  <c r="K101" i="20"/>
  <c r="K85" i="20"/>
  <c r="K19" i="20"/>
  <c r="K99" i="20"/>
  <c r="K78" i="20"/>
  <c r="K89" i="20"/>
  <c r="K45" i="20"/>
  <c r="K49" i="20"/>
  <c r="K29" i="20"/>
  <c r="K62" i="20"/>
  <c r="K28" i="20"/>
  <c r="K84" i="20"/>
  <c r="K113" i="20"/>
  <c r="K96" i="20"/>
  <c r="K94" i="20"/>
  <c r="K92" i="20"/>
  <c r="K55" i="20"/>
  <c r="K52" i="20"/>
  <c r="K53" i="20"/>
  <c r="K108" i="20"/>
  <c r="K37" i="20"/>
  <c r="K104" i="20"/>
  <c r="K27" i="20"/>
  <c r="K23" i="20"/>
  <c r="K42" i="20"/>
  <c r="K82" i="20"/>
  <c r="K31" i="20"/>
  <c r="K110" i="20"/>
  <c r="K111" i="20"/>
  <c r="K91" i="20"/>
  <c r="K93" i="20"/>
  <c r="K115" i="20"/>
  <c r="K76" i="20"/>
  <c r="K61" i="20"/>
  <c r="K54" i="20"/>
  <c r="K46" i="20"/>
  <c r="K38" i="20"/>
  <c r="K30" i="20"/>
  <c r="K22" i="20"/>
  <c r="K105" i="20"/>
  <c r="K107" i="20"/>
  <c r="J10" i="20"/>
  <c r="K81" i="20"/>
  <c r="K97" i="20"/>
  <c r="K34" i="20"/>
  <c r="K64" i="20"/>
  <c r="P19" i="24"/>
  <c r="E19" i="24"/>
  <c r="F19" i="24"/>
  <c r="G19" i="24"/>
  <c r="H19" i="24"/>
  <c r="I19" i="24"/>
  <c r="J19" i="24"/>
  <c r="K19" i="24"/>
  <c r="L19" i="24"/>
  <c r="M19" i="24"/>
  <c r="N19" i="24"/>
  <c r="O19" i="24"/>
  <c r="E31" i="24"/>
  <c r="D17" i="23"/>
  <c r="E29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F30" i="24" l="1"/>
  <c r="F31" i="24" s="1"/>
  <c r="G30" i="24"/>
  <c r="G31" i="24" s="1"/>
  <c r="H30" i="24"/>
  <c r="H31" i="24" s="1"/>
  <c r="J30" i="24"/>
  <c r="J31" i="24" s="1"/>
  <c r="K30" i="24"/>
  <c r="K31" i="24" s="1"/>
  <c r="L30" i="24"/>
  <c r="L31" i="24" s="1"/>
  <c r="M30" i="24"/>
  <c r="M31" i="24" s="1"/>
  <c r="N30" i="24"/>
  <c r="N31" i="24" s="1"/>
  <c r="O30" i="24"/>
  <c r="O31" i="24" s="1"/>
  <c r="P30" i="24"/>
  <c r="P31" i="24" s="1"/>
  <c r="I30" i="24"/>
  <c r="I31" i="24" s="1"/>
  <c r="H28" i="24"/>
  <c r="H29" i="24" s="1"/>
  <c r="I28" i="24"/>
  <c r="I29" i="24" s="1"/>
  <c r="K28" i="24"/>
  <c r="K29" i="24" s="1"/>
  <c r="L28" i="24"/>
  <c r="L29" i="24" s="1"/>
  <c r="L45" i="24" s="1"/>
  <c r="M28" i="24"/>
  <c r="M29" i="24" s="1"/>
  <c r="M45" i="24" s="1"/>
  <c r="N28" i="24"/>
  <c r="N29" i="24" s="1"/>
  <c r="O28" i="24"/>
  <c r="O29" i="24" s="1"/>
  <c r="P28" i="24"/>
  <c r="P29" i="24" s="1"/>
  <c r="F28" i="24"/>
  <c r="F29" i="24" s="1"/>
  <c r="G28" i="24"/>
  <c r="G29" i="24" s="1"/>
  <c r="J28" i="24"/>
  <c r="J29" i="24" s="1"/>
  <c r="J45" i="24" s="1"/>
  <c r="H9" i="31"/>
  <c r="H10" i="33"/>
  <c r="H12" i="33" s="1"/>
  <c r="N25" i="24"/>
  <c r="F25" i="24"/>
  <c r="K25" i="24"/>
  <c r="I25" i="24"/>
  <c r="L25" i="24"/>
  <c r="H25" i="24"/>
  <c r="G25" i="24"/>
  <c r="O25" i="24"/>
  <c r="P25" i="24"/>
  <c r="D48" i="24"/>
  <c r="K121" i="20"/>
  <c r="J12" i="20"/>
  <c r="K33" i="20"/>
  <c r="G10" i="25"/>
  <c r="D10" i="24"/>
  <c r="D10" i="23"/>
  <c r="D19" i="23"/>
  <c r="D21" i="23"/>
  <c r="D18" i="23"/>
  <c r="D20" i="23"/>
  <c r="D22" i="23"/>
  <c r="D16" i="23"/>
  <c r="E21" i="24"/>
  <c r="F21" i="24"/>
  <c r="G21" i="24"/>
  <c r="H21" i="24"/>
  <c r="I21" i="24"/>
  <c r="J21" i="24"/>
  <c r="K21" i="24"/>
  <c r="L21" i="24"/>
  <c r="M21" i="24"/>
  <c r="N21" i="24"/>
  <c r="O21" i="24"/>
  <c r="P21" i="24"/>
  <c r="O17" i="24"/>
  <c r="P17" i="24"/>
  <c r="E17" i="24"/>
  <c r="F17" i="24"/>
  <c r="G17" i="24"/>
  <c r="H17" i="24"/>
  <c r="I17" i="24"/>
  <c r="J17" i="24"/>
  <c r="K17" i="24"/>
  <c r="L17" i="24"/>
  <c r="M17" i="24"/>
  <c r="N17" i="24"/>
  <c r="D15" i="23"/>
  <c r="I45" i="24" l="1"/>
  <c r="N45" i="24"/>
  <c r="O45" i="24"/>
  <c r="H45" i="24"/>
  <c r="F45" i="24"/>
  <c r="E45" i="24"/>
  <c r="E48" i="24" s="1"/>
  <c r="K45" i="24"/>
  <c r="P45" i="24"/>
  <c r="G45" i="24"/>
  <c r="D24" i="23"/>
  <c r="F48" i="24" l="1"/>
  <c r="G48" i="24" s="1"/>
  <c r="H48" i="24" s="1"/>
  <c r="I48" i="24" s="1"/>
  <c r="J48" i="24" s="1"/>
  <c r="K48" i="24" s="1"/>
  <c r="L48" i="24" s="1"/>
  <c r="M48" i="24" s="1"/>
  <c r="N48" i="24" s="1"/>
  <c r="O48" i="24" s="1"/>
  <c r="P48" i="24" s="1"/>
  <c r="C48" i="24"/>
</calcChain>
</file>

<file path=xl/sharedStrings.xml><?xml version="1.0" encoding="utf-8"?>
<sst xmlns="http://schemas.openxmlformats.org/spreadsheetml/2006/main" count="2617" uniqueCount="638">
  <si>
    <t>OBRA:</t>
  </si>
  <si>
    <t>Tipo de Intervenção:</t>
  </si>
  <si>
    <t>Pavimentação Asfáltica</t>
  </si>
  <si>
    <t>Área de intervenção:</t>
  </si>
  <si>
    <t>Endereço :</t>
  </si>
  <si>
    <t>Investimento:</t>
  </si>
  <si>
    <t>TAB.  REF.:</t>
  </si>
  <si>
    <t>Invest./Área:</t>
  </si>
  <si>
    <t>ADMINISTRAÇÃO LOCAL</t>
  </si>
  <si>
    <t>m2</t>
  </si>
  <si>
    <t>04.01</t>
  </si>
  <si>
    <t>05.01</t>
  </si>
  <si>
    <t>FORNECIMENTO DE TERRA, INCLUINDO ESCAVAÇÃO, CARGA E TRANSPORTE ATÉ A DISTÂNCIA MÉDIA DE 1,0KM, MEDIDO NO ATERRO COMPACTADO</t>
  </si>
  <si>
    <t>FUNDAÇÃO DE RACHÃO</t>
  </si>
  <si>
    <t>02.01.01</t>
  </si>
  <si>
    <t>02.01.02</t>
  </si>
  <si>
    <t>02.01.03</t>
  </si>
  <si>
    <t>02.01.04</t>
  </si>
  <si>
    <t>02.01.05</t>
  </si>
  <si>
    <t>04.01.01</t>
  </si>
  <si>
    <t>05.01.01</t>
  </si>
  <si>
    <t>01.01.01</t>
  </si>
  <si>
    <t>01.03.01</t>
  </si>
  <si>
    <t>01.03.02</t>
  </si>
  <si>
    <t>01.03.03</t>
  </si>
  <si>
    <t>01.03.04</t>
  </si>
  <si>
    <t>01.03.05</t>
  </si>
  <si>
    <t>FORMA PARA GALERIA MOLDADA</t>
  </si>
  <si>
    <t>Rua dos Trabalhadores - Itapevi - SP</t>
  </si>
  <si>
    <t>SINAPI</t>
  </si>
  <si>
    <t>COMPOSIÇÃO 2</t>
  </si>
  <si>
    <t>M2</t>
  </si>
  <si>
    <t>SIURB INFRA</t>
  </si>
  <si>
    <t>3053018</t>
  </si>
  <si>
    <t>PROJETO EXECUTIVO (PRANCHA A1)</t>
  </si>
  <si>
    <t>UN</t>
  </si>
  <si>
    <t>103689</t>
  </si>
  <si>
    <t>FORNECIMENTO E INSTALAÇÃO DE PLACA DE OBRA COM CHAPA GALVANIZADA E ESTRUTURA DE MADEIRA. AF_03/2022_PS</t>
  </si>
  <si>
    <t>CDHU</t>
  </si>
  <si>
    <t>SINAPI-I</t>
  </si>
  <si>
    <t>MOVIMENTAÇÃO DE TERRA</t>
  </si>
  <si>
    <t>98525</t>
  </si>
  <si>
    <t>M3</t>
  </si>
  <si>
    <t>95877</t>
  </si>
  <si>
    <t>TRANSPORTE COM CAMINHÃO BASCULANTE DE 18 M³, EM VIA URBANA PAVIMENTADA, DMT ATÉ 30 KM (UNIDADE: M3XKM). AF_07/2020</t>
  </si>
  <si>
    <t>M3XKM</t>
  </si>
  <si>
    <t>05.09.007</t>
  </si>
  <si>
    <t>Taxa de destinação de resíduo sólido em aterro, tipo solo/terra</t>
  </si>
  <si>
    <t>100322</t>
  </si>
  <si>
    <t>LASTRO COM MATERIAL GRANULAR (PEDRA BRITADA N.3), APLICADO EM PISOS OU LAJES SOBRE SOLO, ESPESSURA DE *10 CM*. AF_01/2024</t>
  </si>
  <si>
    <t>94294</t>
  </si>
  <si>
    <t>EXECUÇÃO DE ESCORAS DE CONCRETO PARA CONTENÇÃO DE GUIAS PRÉ-FABRICADAS. AF_01/2024</t>
  </si>
  <si>
    <t>M</t>
  </si>
  <si>
    <t>ASSENTAMENTO DE GUIA (MEIO-FIO) EM TRECHO RETO, CONFECCIONADA EM CONCRETO PRÉ-FABRICADO, DIMENSÕES 100X15X13X30 CM (COMPRIMENTO X BASE INFERIOR X BASE SUPERIOR X ALTURA). AF_01/2024</t>
  </si>
  <si>
    <t>94281</t>
  </si>
  <si>
    <t>EXECUÇÃO DE SARJETA DE CONCRETO USINADO, MOLDADA  IN LOCO  EM TRECHO RETO, 30 CM BASE X 15 CM ALTURA. AF_01/2024</t>
  </si>
  <si>
    <t>SICRO</t>
  </si>
  <si>
    <t>EXECUÇÃO DE PINTURA DE LIGAÇÃO COM EMULSÃO ASFÁLTICA RR-2C</t>
  </si>
  <si>
    <t>95995</t>
  </si>
  <si>
    <t>EXECUÇÃO DE PAVIMENTO COM APLICAÇÃO DE CONCRETO ASFÁLTICO, CAMADA DE ROLAMENTO - EXCLUSIVE CARGA E TRANSPORTE. AF_11/2019</t>
  </si>
  <si>
    <t>CARGA, MANOBRA E DESCARGA DE SOLOS E MATERIAIS GRANULARES EM CAMINHÃO BASCULANTE 18 M³ - CARGA COM PÁ CARREGADEIRA (CAÇAMBA DE 1,7 A 2,8 M³ / 128 HP) E DESCARGA LIVRE (UNIDADE: M3). AF_07/2020</t>
  </si>
  <si>
    <t>100988</t>
  </si>
  <si>
    <t>CARGA DE MISTURA ASFÁLTICA EM CAMINHÃO BASCULANTE 18 M³ (UNIDADE: M3). AF_07/2020</t>
  </si>
  <si>
    <t>5914622</t>
  </si>
  <si>
    <t>Transporte de material betuminoso com caminhão tanque distribuidor - rodovia pavimentada</t>
  </si>
  <si>
    <t>tkm</t>
  </si>
  <si>
    <t>DRENAGEM</t>
  </si>
  <si>
    <t>7007000</t>
  </si>
  <si>
    <t>KG</t>
  </si>
  <si>
    <t>8028000</t>
  </si>
  <si>
    <t>FORNECIMENTO E APLICAÇÃO DE CONCRETO USINADO FCK=30,0MPA - BOMBEADO</t>
  </si>
  <si>
    <t>Item</t>
  </si>
  <si>
    <t>Ref.</t>
  </si>
  <si>
    <t>Código</t>
  </si>
  <si>
    <t>Descrição dos Serviços</t>
  </si>
  <si>
    <t>Un.</t>
  </si>
  <si>
    <t>Qtd.</t>
  </si>
  <si>
    <t>Custo un. (S/BDI)</t>
  </si>
  <si>
    <t xml:space="preserve">% </t>
  </si>
  <si>
    <t>01.01</t>
  </si>
  <si>
    <t>Custo un. (C/BDI)</t>
  </si>
  <si>
    <t>Custo Total (C/BDI)</t>
  </si>
  <si>
    <t>TOTAL C/ BDI</t>
  </si>
  <si>
    <t>01.02</t>
  </si>
  <si>
    <t>01.03</t>
  </si>
  <si>
    <t>02.01</t>
  </si>
  <si>
    <t>04.01.02</t>
  </si>
  <si>
    <t>04.01.03</t>
  </si>
  <si>
    <t>04.01.04</t>
  </si>
  <si>
    <t>04.01.05</t>
  </si>
  <si>
    <t>04.01.06</t>
  </si>
  <si>
    <t>04.01.07</t>
  </si>
  <si>
    <t>5020000</t>
  </si>
  <si>
    <t>06.01</t>
  </si>
  <si>
    <t>06.01.01</t>
  </si>
  <si>
    <t>07.01</t>
  </si>
  <si>
    <t>07.01.01</t>
  </si>
  <si>
    <t>4031000</t>
  </si>
  <si>
    <t>101233</t>
  </si>
  <si>
    <t>ESCAVAÇÃO VERTICAL PARA INFRAESTRUTURA, COM CARGA, DESCARGA E TRANSPORTE DE SOLO DE 1ª CATEGORIA, COM ESCAVADEIRA HIDRÁULICA (CAÇAMBA: 1,2 M³ / 155 HP), FROTA DE 3 CAMINHÕES BASCULANTES DE 18 M³, DMT ATÉ 1 KM E VELOCIDADE MÉDIA14 KM/H. AF_05/2020</t>
  </si>
  <si>
    <t>7001000</t>
  </si>
  <si>
    <t>ESCORAMENTO CONTÍNUO DE MADEIRA PARA GALERIAS MOLDADAS, COM REAPROVEITAMENTO</t>
  </si>
  <si>
    <t>GALERIAS DE ÁGUAS PLUVIAIS</t>
  </si>
  <si>
    <t>100980</t>
  </si>
  <si>
    <t>CARGA, MANOBRA E DESCARGA DE ENTULHO EM CAMINHÃO BASCULANTE 18 M³ - CARGA COM ESCAVADEIRA HIDRÁULICA  (CAÇAMBA DE 0,80 M³ / 111 HP) E DESCARGA LIVRE (UNIDADE: M3). AF_07/2020</t>
  </si>
  <si>
    <t>LIMPEZA MECANIZADA DE CAMADA VEGETAL, VEGETAÇÃO E PEQUENAS ÁRVORES (DIÂMETRO DE TRONCO MENOR QUE 0,20 M), COM TRATOR DE ESTEIRAS. AF_03/2024</t>
  </si>
  <si>
    <t>CARGA, MANOBRA E DESCARGA DE SOLOS E MATERIAIS GRANULARES EM CAMINHÃO BASCULANTE 18 M³ - CARGA COM ESCAVADEIRA HIDRÁULICA (CAÇAMBA DE 1,20 M³ / 155 HP) E DESCARGA LIVRE (UNIDADE: M3). AF_07/2020</t>
  </si>
  <si>
    <t xml:space="preserve">OBRA: </t>
  </si>
  <si>
    <t>ITEM</t>
  </si>
  <si>
    <t>DESCRIÇÃO DOS SERVIÇOS</t>
  </si>
  <si>
    <t>VALOR TOTAL C/BDI</t>
  </si>
  <si>
    <t xml:space="preserve">TOTAL  GERAL </t>
  </si>
  <si>
    <t xml:space="preserve">Tipo de Intervenção: </t>
  </si>
  <si>
    <t>Descrição</t>
  </si>
  <si>
    <t>Peso</t>
  </si>
  <si>
    <t>Valor do Serviço</t>
  </si>
  <si>
    <t>%</t>
  </si>
  <si>
    <t>R$</t>
  </si>
  <si>
    <t>Sub-Total</t>
  </si>
  <si>
    <t>Total Geral</t>
  </si>
  <si>
    <t xml:space="preserve">TAB.  REF.: </t>
  </si>
  <si>
    <t>Tipo de Intervenção: Pavimentação Asfáltica</t>
  </si>
  <si>
    <t>DEMONSTRATIVO DE COMPOSIÇÃO</t>
  </si>
  <si>
    <t>Composição 1</t>
  </si>
  <si>
    <t>Referência</t>
  </si>
  <si>
    <t>Unid.</t>
  </si>
  <si>
    <t>Quant.</t>
  </si>
  <si>
    <t>Valor unit.</t>
  </si>
  <si>
    <t>Valor Total</t>
  </si>
  <si>
    <t>H</t>
  </si>
  <si>
    <t>Total para a Composição</t>
  </si>
  <si>
    <t>MES</t>
  </si>
  <si>
    <t>ALMOXARIFE COM ENCARGOS COMPLEMENTARES</t>
  </si>
  <si>
    <t>91486</t>
  </si>
  <si>
    <t>COMPOSIÇÃO 3</t>
  </si>
  <si>
    <t>ESPARGIDOR DE ASFALTO PRESSURIZADO, TANQUE 6 M3 COM ISOLAÇÃO TÉRMICA, AQUECIDO COM 2 MAÇARICOS, COM BARRA ESPARGIDORA 3,60 M, MONTADO SOBRE CAMINHÃO  TOCO, PBT 14.300 KG, POTÊNCIA 185 CV - CHP DIURNO. AF_05/2023</t>
  </si>
  <si>
    <t>TRATOR DE PNEUS, POTÊNCIA 85 CV, TRAÇÃO 4X4, PESO COM LASTRO DE 4.675 KG - CHP DIURNO. AF_06/2014</t>
  </si>
  <si>
    <t>VASSOURA MECÂNICA REBOCÁVEL COM ESCOVA CILÍNDRICA, LARGURA ÚTIL DE VARRIMENTO DE 2,44 M - CHP DIURNO. AF_06/2014</t>
  </si>
  <si>
    <t>VASSOURA MECÂNICA REBOCÁVEL COM ESCOVA CILÍNDRICA, LARGURA ÚTIL DE VARRIMENTO DE 2,44 M - CHI DIURNO. AF_06/2014</t>
  </si>
  <si>
    <t>TRATOR DE PNEUS, POTÊNCIA 85 CV, TRAÇÃO 4X4, PESO COM LASTRO DE 4.675 KG - CHI DIURNO. AF_06/2014</t>
  </si>
  <si>
    <t>ESPARGIDOR DE ASFALTO PRESSURIZADO, TANQUE 6 M3 COM ISOLAÇÃO TÉRMICA, AQUECIDO COM 2 MAÇARICOS, COM BARRA ESPARGIDORA 3,60 M, MONTADO SOBRE CAMINHÃO  TOCO, PBT 14.300 KG, POTÊNCIA 185 CV - CHI DIURNO. AF_05/2023</t>
  </si>
  <si>
    <t>SERVENTE COM ENCARGOS COMPLEMENTARES</t>
  </si>
  <si>
    <t>COTAÇÃO</t>
  </si>
  <si>
    <t>CHP</t>
  </si>
  <si>
    <t>CHI</t>
  </si>
  <si>
    <t>83362</t>
  </si>
  <si>
    <t>89035</t>
  </si>
  <si>
    <t>5839</t>
  </si>
  <si>
    <t>89036</t>
  </si>
  <si>
    <t>5841</t>
  </si>
  <si>
    <t>88316</t>
  </si>
  <si>
    <t>2</t>
  </si>
  <si>
    <t>EMULSÃO ASFÁLTICA RR-2C</t>
  </si>
  <si>
    <t>01.04</t>
  </si>
  <si>
    <t>01.04.01</t>
  </si>
  <si>
    <t>ENGENHEIRO CIVIL DE OBRA PLENO COM ENCARGOS COMPLEMENTARES</t>
  </si>
  <si>
    <t>L</t>
  </si>
  <si>
    <t>96396</t>
  </si>
  <si>
    <t>101144</t>
  </si>
  <si>
    <t>105742</t>
  </si>
  <si>
    <t>ESCAVAÇÃO HORIZONTAL, INCLUINDO CARGA, DESCARGA E TRANSPORTE EM SOLO DE 1A CATEGORIA COM TRATOR DE ESTEIRAS (100HP/LÂMINA: 2,19M3) E CAMINHÃO BASCULANTE DE 14M3, DMT ATÉ 200M. AF_07/2020</t>
  </si>
  <si>
    <t>CONSTRUÇÃO DE BASE E SUB-BASE PARA PAVIMENTAÇÃO DE RACHÃO, COM ESPESSURA DE 30 CM - EXCLUSIVE CARGA E TRANSPORTE. AF_09/2024</t>
  </si>
  <si>
    <t>CONSTRUÇÃO DE BASE E SUB-BASE PARA PAVIMENTAÇÃO DE BRITA GRADUADA SIMPLES, COM ESPESSURA DE 15 CM - EXCLUSIVE CARGA E TRANSPORTE. AF_09/2024</t>
  </si>
  <si>
    <t>EXECUÇÃO DE PAVIMENTO EM PISO INTERTRAVADO, COM BLOCO 16 FACES DE 22 X 11 CM, ESPESSURA 10 CM. AF_10/2022</t>
  </si>
  <si>
    <t>h</t>
  </si>
  <si>
    <t>DEMOLIÇÕES</t>
  </si>
  <si>
    <t>104796</t>
  </si>
  <si>
    <t>DEMOLIÇÃO DE GUIAS, SARJETAS OU SARJETÕES, DE FORMA MECANIZADA, SEM REAPROVEITAMENTO. AF_09/2023</t>
  </si>
  <si>
    <t>m³</t>
  </si>
  <si>
    <t>Ton</t>
  </si>
  <si>
    <t>102485</t>
  </si>
  <si>
    <t>CONCRETO MAGRO PARA LASTRO, TRAÇO 1:4,5:4,5 (EM MASSA SECA DE CIMENTO/ AREIA MÉDIA/ SEIXO ROLADO) - PREPARO MANUAL. AF_05/2021</t>
  </si>
  <si>
    <t>7040008</t>
  </si>
  <si>
    <t>FORNECIMENTO E COLOCAÇÃO DE MANTA GEOTÊXTIL COM RESISTÊNCIA À TRAÇÃO LONGITUDINAL DE 26KN/M E TRAÇÃO TRANSVERSAL DE 23KN/M EM JUNTA DE DILATAÇÃO</t>
  </si>
  <si>
    <t>2003864</t>
  </si>
  <si>
    <t>Esgotamento de água com bomba submersa</t>
  </si>
  <si>
    <t>ENSECADEIRA DE MADEIRA EM PAREDES DUPLAS, COM POSTERIOR RETIRADA DO MATERIAL</t>
  </si>
  <si>
    <t>TERRAPLENAGEM</t>
  </si>
  <si>
    <t>04.01.08</t>
  </si>
  <si>
    <t>Composição</t>
  </si>
  <si>
    <t>CANTEIRO DE OBRAS</t>
  </si>
  <si>
    <t>PROJETO</t>
  </si>
  <si>
    <t>01.01.02</t>
  </si>
  <si>
    <t>01.01.03</t>
  </si>
  <si>
    <t>01.01.04</t>
  </si>
  <si>
    <t>01.01.05</t>
  </si>
  <si>
    <t>01.01.06</t>
  </si>
  <si>
    <t>PAVIMENTAÇÃO</t>
  </si>
  <si>
    <t xml:space="preserve">Canalização de córrego e Pavimentação </t>
  </si>
  <si>
    <t>Pavimentação, Drenagem e Canalização na Rua dos Trabalhadores</t>
  </si>
  <si>
    <t>ESTRUTURA DO PAVIMENTO</t>
  </si>
  <si>
    <t>GUIAS E SARJETAS</t>
  </si>
  <si>
    <t>Composição 3</t>
  </si>
  <si>
    <t>COXIM DE AREIA</t>
  </si>
  <si>
    <t>RECAPEAMENTO PARA RECOMPOSIÇÃO DE VIA</t>
  </si>
  <si>
    <t>96001</t>
  </si>
  <si>
    <t>FRESAGEM DE PAVIMENTO ASFÁLTICO (PROFUNDIDADE ATÉ 5,0 CM) - EXCLUSIVE TRANSPORTE. AF_11/2019</t>
  </si>
  <si>
    <t>01.04.02</t>
  </si>
  <si>
    <t>01.04.03</t>
  </si>
  <si>
    <t>01.04.04</t>
  </si>
  <si>
    <t>01.04.05</t>
  </si>
  <si>
    <t>01.04.06</t>
  </si>
  <si>
    <t>93563</t>
  </si>
  <si>
    <t>SIURB EDIF</t>
  </si>
  <si>
    <t>SIURB</t>
  </si>
  <si>
    <t>M0043</t>
  </si>
  <si>
    <t>PORTÃO METÁLICO DE OBRA - 5M, PIVOTANTE, 2 FOLHAS, PARA TAPUME</t>
  </si>
  <si>
    <t>PORTÃO DE PEDESTRES - 1,15M, PARA TAPUME</t>
  </si>
  <si>
    <t>GRUPO GERADOR 81KVA</t>
  </si>
  <si>
    <t>Óleo diesel</t>
  </si>
  <si>
    <t>l</t>
  </si>
  <si>
    <t>BEBEDOURO ELÉTRICO COM SISTEMA DE REFRIGERAÇÃO E DUAS SAÍDAS - 80L</t>
  </si>
  <si>
    <t>370</t>
  </si>
  <si>
    <t>AREIA MEDIA - POSTO JAZIDA/FORNECEDOR (RETIRADO NA JAZIDA, SEM TRANSPORTE)</t>
  </si>
  <si>
    <t>Composição 4</t>
  </si>
  <si>
    <t>01.04.07</t>
  </si>
  <si>
    <t>100984</t>
  </si>
  <si>
    <t>0407819</t>
  </si>
  <si>
    <t>Armação em aço CA-50 - fornecimento, preparo e colocação</t>
  </si>
  <si>
    <t>kg</t>
  </si>
  <si>
    <t>m</t>
  </si>
  <si>
    <t>90778</t>
  </si>
  <si>
    <t>03.02</t>
  </si>
  <si>
    <t>03.02.02</t>
  </si>
  <si>
    <t>05.01.02</t>
  </si>
  <si>
    <t>05.01.03</t>
  </si>
  <si>
    <t>05.01.04</t>
  </si>
  <si>
    <t>05.01.05</t>
  </si>
  <si>
    <t>08.01</t>
  </si>
  <si>
    <t>08.01.01</t>
  </si>
  <si>
    <t>Composição 5</t>
  </si>
  <si>
    <t>100324</t>
  </si>
  <si>
    <t>LASTRO COM MATERIAL GRANULAR (PEDRA BRITADA N.1 E PEDRA BRITADA N.2), APLICADO EM PISOS OU LAJES SOBRE SOLO, ESPESSURA DE *10 CM*. AF_01/2024</t>
  </si>
  <si>
    <t>PASSEIO, CANTEIRO E GUARDA CORPO</t>
  </si>
  <si>
    <t>PASSEIO</t>
  </si>
  <si>
    <t>CANTEIRO LATERAL</t>
  </si>
  <si>
    <t>101147</t>
  </si>
  <si>
    <t>ESCAVAÇÃO HORIZONTAL, INCLUINDO CARGA, DESCARGA E TRANSPORTE EM SOLO DE 1A CATEGORIA COM TRATOR DE ESTEIRAS (347HP/LÂMINA: 8,70M3) E CAMINHÃO BASCULANTE DE 14M3, DMT ATÉ 200M. AF_07/2020</t>
  </si>
  <si>
    <t>REGULARIZAÇÃO E COMPACTAÇÃO DE SUBLEITO DE SOLO PREDOMINANTEMENTE ARGILOSO, PARA OBRAS DE CONSTRUÇÃO DE PAVIMENTOS. AF_09/2024</t>
  </si>
  <si>
    <t>LASTRO COM MATERIAL GRANULAR, APLICADO EM PISOS OU LAJES SOBRE SOLO, ESPESSURA DE *5 CM*. AF_01/2024</t>
  </si>
  <si>
    <t>EXECUÇÃO DE PASSEIO (CALÇADA) OU PISO DE CONCRETO COM CONCRETO MOLDADO IN LOCO, USINADO C20, ACABAMENTO CONVENCIONAL, NÃO ARMADO. AF_08/2022</t>
  </si>
  <si>
    <t>103946</t>
  </si>
  <si>
    <t>PLANTIO DE GRAMA ESMERALDA OU SÃO CARLOS OU CURITIBANA, EM PLACAS. AF_07/2024</t>
  </si>
  <si>
    <t>GUARDA-RODAS E GUARDA CORPO</t>
  </si>
  <si>
    <t>Composição 6</t>
  </si>
  <si>
    <t>3719529</t>
  </si>
  <si>
    <t>Barreira simples de concreto, armada, pré-moldada (perfil New Jersey) - L &gt; 3,00 m e H = 810 mm</t>
  </si>
  <si>
    <t>SERRALHEIRO COM ENCARGOS COMPLEMENTARES</t>
  </si>
  <si>
    <t>AUXILIAR DE SERRALHEIRO COM ENCARGOS COMPLEMENTARES</t>
  </si>
  <si>
    <t>TUBO ACO GALVANIZADO COM COSTURA, CLASSE LEVE, DN 50 MM (2"), E = 3,00 MM, *4,40* KG/M (NBR 5580)</t>
  </si>
  <si>
    <t>PARAFUSO DE ACO ZINCADO, TIPO CHUMBADOR PARABOLT, DIAMETRO 3/8", COMPRIMENTO 75 MM</t>
  </si>
  <si>
    <t>ELETRODO REVESTIDO AWS - E6013, DIAMETRO IGUAL A 2,50 MM</t>
  </si>
  <si>
    <t>Composição 7</t>
  </si>
  <si>
    <t>EXECUÇÃO DE ESCRITÓRIO EM CANTEIRO DE OBRA EM CHAPA DE MADEIRA COMPENSADA, NÃO INCLUSO MOBILIÁRIO E EQUIPAMENTOS. AF_02/2016</t>
  </si>
  <si>
    <t>3080</t>
  </si>
  <si>
    <t>FECHADURA ESPELHO PARA PORTA EXTERNA, EM ACO INOX (MAQUINA, TESTA E CONTRA-TESTA) E EM ZAMAC (MACANETA, LINGUETA E TRINCOS) COM ACABAMENTO CROMADO, MAQUINA DE 40 MM, INCLUINDO CHAVE TIPO CILINDRO</t>
  </si>
  <si>
    <t>CJ</t>
  </si>
  <si>
    <t>3097</t>
  </si>
  <si>
    <t>FECHADURA ROSETA REDONDA PARA PORTA DE BANHEIRO, EM ACO INOX (MAQUINA, TESTA E CONTRA-TESTA) E EM ZAMAC (MACANETA, LINGUETA E TRINCOS) COM ACABAMENTO CROMADO, MAQUINA DE 40 MM, INCLUINDO CHAVE TIPO TRANQUETA</t>
  </si>
  <si>
    <t>10886</t>
  </si>
  <si>
    <t>EXTINTOR DE INCENDIO PORTATIL COM CARGA DE AGUA PRESSURIZADA DE 10 L, CLASSE A</t>
  </si>
  <si>
    <t>10891</t>
  </si>
  <si>
    <t>EXTINTOR DE INCENDIO PORTATIL COM CARGA DE PO QUIMICO SECO (PQS) DE 4 KG, CLASSE BC</t>
  </si>
  <si>
    <t>11587</t>
  </si>
  <si>
    <t>FORRO DE PVC LISO, BRANCO, REGUA DE 10 CM, ESPESSURA APROXIMADA DE 8 MM (COM COLOCACAO / SEM ESTRUTURA METALICA)</t>
  </si>
  <si>
    <t>86888</t>
  </si>
  <si>
    <t>VASO SANITÁRIO SIFONADO COM CAIXA ACOPLADA LOUÇA BRANCA - FORNECIMENTO E INSTALAÇÃO. AF_01/2020</t>
  </si>
  <si>
    <t>86934</t>
  </si>
  <si>
    <t>BANCADA DE MÁRMORE SINTÉTICO 120 X 60CM, COM CUBA INTEGRADA, INCLUSO SIFÃO TIPO FLEXÍVEL EM PVC, VÁLVULA EM PLÁSTICO CROMADO TIPO AMERICANA E TORNEIRA CROMADA LONGA, DE PAREDE, PADRÃO POPULAR - FORNECIMENTO E INSTALAÇÃO. AF_01/2020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</si>
  <si>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</si>
  <si>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</si>
  <si>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87548</t>
  </si>
  <si>
    <t>MASSA ÚNICA, EM ARGAMASSA TRAÇO 1:2:8, PREPARO MANUAL, APLICADA MANUALMENTE EM PAREDES INTERNAS DE AMBIENTES COM ÁREA ENTRE 5M² E 10M², E = 10MM, COM TALISCAS. AF_03/2024</t>
  </si>
  <si>
    <t>87885</t>
  </si>
  <si>
    <t>CHAPISCO APLICADO NO TETO OU EM ALVENARIA E ESTRUTURA, COM ROLO PARA TEXTURA ACRÍLICA. ARGAMASSA INDUSTRIALIZADA COM PREPARO EM MISTURADOR 300 KG. AF_10/2022</t>
  </si>
  <si>
    <t>88489</t>
  </si>
  <si>
    <t>PINTURA LÁTEX ACRÍLICA PREMIUM, APLICAÇÃO MANUAL EM PAREDES, DUAS DEMÃOS. AF_04/2023</t>
  </si>
  <si>
    <t>89482</t>
  </si>
  <si>
    <t>CAIXA SIFONADA, PVC, DN 100 X 100 X 50 MM, FORNECIDA E INSTALADA EM RAMAIS DE ENCAMINHAMENTO DE ÁGUA PLUVIAL. AF_06/2022</t>
  </si>
  <si>
    <t>89711</t>
  </si>
  <si>
    <t>TUBO PVC, SERIE NORMAL, ESGOTO PREDIAL, DN 40 MM, FORNECIDO E INSTALADO EM RAMAL DE DESCARGA OU RAMAL DE ESGOTO SANITÁRIO. AF_08/2022</t>
  </si>
  <si>
    <t>89712</t>
  </si>
  <si>
    <t>TUBO PVC, SERIE NORMAL, ESGOTO PREDIAL, DN 50 MM, FORNECIDO E INSTALADO EM RAMAL DE DESCARGA OU RAMAL DE ESGOTO SANITÁRIO. AF_08/2022</t>
  </si>
  <si>
    <t>89714</t>
  </si>
  <si>
    <t>TUBO PVC, SERIE NORMAL, ESGOTO PREDIAL, DN 100 MM, FORNECIDO E INSTALADO EM RAMAL DE DESCARGA OU RAMAL DE ESGOTO SANITÁRIO. AF_08/2022</t>
  </si>
  <si>
    <t>89724</t>
  </si>
  <si>
    <t>JOELHO 90 GRAUS, PVC, SERIE NORMAL, ESGOTO PREDIAL, DN 40 MM, JUNTA SOLDÁVEL, FORNECIDO E INSTALADO EM RAMAL DE DESCARGA OU RAMAL DE ESGOTO SANITÁRIO. AF_08/2022</t>
  </si>
  <si>
    <t>89726</t>
  </si>
  <si>
    <t>JOELHO 45 GRAUS, PVC, SERIE NORMAL, ESGOTO PREDIAL, DN 40 MM, JUNTA SOLDÁVEL, FORNECIDO E INSTALADO EM RAMAL DE DESCARGA OU RAMAL DE ESGOTO SANITÁRIO. AF_08/2022</t>
  </si>
  <si>
    <t>89731</t>
  </si>
  <si>
    <t>JOELHO 90 GRAUS, PVC, SERIE NORMAL, ESGOTO PREDIAL, DN 50 MM, JUNTA ELÁSTICA, FORNECIDO E INSTALADO EM RAMAL DE DESCARGA OU RAMAL DE ESGOTO SANITÁRIO. AF_08/2022</t>
  </si>
  <si>
    <t>89748</t>
  </si>
  <si>
    <t>CURVA CURTA 90 GRAUS, PVC, SERIE NORMAL, ESGOTO PREDIAL, DN 100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</si>
  <si>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</si>
  <si>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</si>
  <si>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89796</t>
  </si>
  <si>
    <t>TE, PVC, SERIE NORMAL, ESGOTO PREDIAL, DN 100 X 100 MM, JUNTA ELÁSTICA, FORNECIDO E INSTALADO EM RAMAL DE DESCARGA OU RAMAL DE ESGOTO SANITÁRIO. AF_08/2022</t>
  </si>
  <si>
    <t>90443</t>
  </si>
  <si>
    <t>RASGO LINEAR MANUAL EM ALVENARIA, PARA RAMAIS/ DISTRIBUIÇÃO DE INSTALAÇÕES HIDRÁULICAS, DIÂMETROS MENORES OU IGUAIS A 40 MM. AF_09/2023</t>
  </si>
  <si>
    <t>90466</t>
  </si>
  <si>
    <t>CHUMBAMENTO LINEAR EM ALVENARIA PARA RAMAIS/DISTRIBUIÇÃO DE INSTALAÇÕES HIDRÁULICAS COM DIÂMETROS MENORES OU IGUAIS A 40 MM. AF_09/2023</t>
  </si>
  <si>
    <t>90820</t>
  </si>
  <si>
    <t>PORTA DE MADEIRA PARA PINTURA, SEMI-OCA (LEVE OU MÉDIA), 60X210CM, ESPESSURA DE 3,5CM, INCLUSO DOBRADIÇAS - FORNECIMENTO E INSTALAÇÃO. AF_12/2019</t>
  </si>
  <si>
    <t>90822</t>
  </si>
  <si>
    <t>PORTA DE MADEIRA PARA PINTURA, SEMI-OCA (LEVE OU MÉDIA), 80X210CM, ESPESSURA DE 3,5CM, INCLUSO DOBRADIÇAS - FORNECIMENTO E INSTALAÇÃO. AF_12/2019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</si>
  <si>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</si>
  <si>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</si>
  <si>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91173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</si>
  <si>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</si>
  <si>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91341</t>
  </si>
  <si>
    <t>PORTA EM ALUMÍNIO DE ABRIR TIPO VENEZIANA COM GUARNIÇÃO, FIXAÇÃO COM PARAFUSOS - FORNECIMENTO E INSTALAÇÃO. AF_12/2019</t>
  </si>
  <si>
    <t>91862</t>
  </si>
  <si>
    <t>ELETRODUTO RÍGIDO ROSCÁVEL, PVC, DN 20 MM (1/2"), PARA CIRCUITOS TERMINAIS, INSTALADO EM FORRO - FORNECIMENTO E INSTALAÇÃO. AF_03/2023</t>
  </si>
  <si>
    <t>91870</t>
  </si>
  <si>
    <t>ELETRODUTO RÍGIDO ROSCÁVEL, PVC, DN 20 MM (1/2"), PARA CIRCUITOS TERMINAIS, INSTALADO EM PAREDE - FORNECIMENTO E INSTALAÇÃO. AF_03/2023</t>
  </si>
  <si>
    <t>91911</t>
  </si>
  <si>
    <t>CURVA 90 GRAUS PARA ELETRODUTO, PVC, ROSCÁVEL, DN 20 MM (1/2"), PARA CIRCUITOS TERMINAIS, INSTALADA EM PAREDE - FORNECIMENTO E INSTALAÇÃO. AF_03/2023</t>
  </si>
  <si>
    <t>91924</t>
  </si>
  <si>
    <t>CABO DE COBRE FLEXÍVEL ISOLADO, 1,5 MM², ANTI-CHAMA 450/750 V, PARA CIRCUITOS TERMINAIS - FORNECIMENTO E INSTALAÇÃO. AF_03/2023</t>
  </si>
  <si>
    <t>91926</t>
  </si>
  <si>
    <t>CABO DE COBRE FLEXÍVEL ISOLADO, 2,5 MM², ANTI-CHAMA 450/750 V, PARA CIRCUITOS TERMINAIS - FORNECIMENTO E INSTALAÇÃO. AF_03/2023</t>
  </si>
  <si>
    <t>91928</t>
  </si>
  <si>
    <t>CABO DE COBRE FLEXÍVEL ISOLADO, 4 MM², ANTI-CHAMA 450/750 V, PARA CIRCUITOS TERMINAIS - FORNECIMENTO E INSTALAÇÃO. AF_03/2023</t>
  </si>
  <si>
    <t>91937</t>
  </si>
  <si>
    <t>CAIXA OCTOGONAL 3" X 3", PVC, INSTALADA EM LAJE - FORNECIMENTO E INSTALAÇÃO. AF_03/2023</t>
  </si>
  <si>
    <t>91945</t>
  </si>
  <si>
    <t>SUPORTE PARAFUSADO COM PLACA DE ENCAIXE 4" X 2" ALTO (2,00 M DO PISO) PARA PONTO ELÉTRICO - FORNECIMENTO E INSTALAÇÃO. AF_03/2023</t>
  </si>
  <si>
    <t>92000</t>
  </si>
  <si>
    <t>TOMADA BAIXA DE EMBUTIR (1 MÓDULO), 2P+T 10 A, INCLUINDO SUPORTE E PLACA - FORNECIMENTO E INSTALAÇÃO. AF_03/2023</t>
  </si>
  <si>
    <t>92008</t>
  </si>
  <si>
    <t>TOMADA BAIXA DE EMBUTIR (2 MÓDULOS), 2P+T 10 A, INCLUINDO SUPORTE E PLACA - FORNECIMENTO E INSTALAÇÃO. AF_03/2023</t>
  </si>
  <si>
    <t>92023</t>
  </si>
  <si>
    <t>INTERRUPTOR SIMPLES (1 MÓDULO) COM 1 TOMADA DE EMBUTIR 2P+T 10 A, INCLUINDO SUPORTE E PLACA - FORNECIMENTO E INSTALAÇÃO. AF_03/2023</t>
  </si>
  <si>
    <t>92543</t>
  </si>
  <si>
    <t>TRAMA DE MADEIRA COMPOSTA POR TERÇAS PARA TELHADOS DE ATÉ 2 ÁGUAS PARA TELHA ONDULADA DE FIBROCIMENTO, METÁLICA, PLÁSTICA OU TERMOACÚSTICA, INCLUSO TRANSPORTE VERTICAL. AF_07/2019</t>
  </si>
  <si>
    <t>93358</t>
  </si>
  <si>
    <t>ESCAVAÇÃO MANUAL DE VALA. AF_09/2024</t>
  </si>
  <si>
    <t>94210</t>
  </si>
  <si>
    <t>TELHAMENTO COM TELHA ONDULADA DE FIBROCIMENTO E = 6 MM, COM RECOBRIMENTO LATERAL DE 1 1/4 DE ONDA PARA TELHADO COM INCLINAÇÃO MÁXIMA DE 10°, COM ATÉ 2 ÁGUAS, INCLUSO IÇAMENTO. AF_07/2019</t>
  </si>
  <si>
    <t>94559</t>
  </si>
  <si>
    <t>JANELA DE AÇO TIPO BASCULANTE, PARA VIDROS (VIDROS NÃO INCLUSOS), BATENTE/ REQUADRO INCLUSO (6,5 A 14 CM), DIMENSÕES 60X60 CM, COM COM PINTURA ANTICORROSIVA, SEM ACABAMENTO, COM FERRAGENS, FIXAÇÃO COM ARGAMASSA, EXCLUSIVE CONTRAMARCO - FORNECIMENTO E INSTALAÇÃO. AF_11/2024</t>
  </si>
  <si>
    <t>95240</t>
  </si>
  <si>
    <t>LASTRO DE CONCRETO MAGRO, APLICADO EM PISOS, LAJES SOBRE SOLO OU RADIERS, ESPESSURA DE 3 CM. AF_01/2024</t>
  </si>
  <si>
    <t>95241</t>
  </si>
  <si>
    <t>LASTRO DE CONCRETO MAGRO, APLICADO EM PISOS, LAJES SOBRE SOLO OU RADIERS, ESPESSURA DE 5 CM. AF_01/2024</t>
  </si>
  <si>
    <t>95805</t>
  </si>
  <si>
    <t>CONDULETE DE PVC, TIPO B, PARA ELETRODUTO DE PVC SOLDÁVEL DN 25 MM (3/4''), APARENTE - FORNECIMENTO E INSTALAÇÃO. AF_10/2022</t>
  </si>
  <si>
    <t>95811</t>
  </si>
  <si>
    <t>CONDULETE DE PVC, TIPO LB, PARA ELETRODUTO DE PVC SOLDÁVEL DN 25 MM (3/4''), APARENTE - FORNECIMENTO E INSTALAÇÃO. AF_10/2022</t>
  </si>
  <si>
    <t>96985</t>
  </si>
  <si>
    <t>HASTE DE ATERRAMENTO, DIÂMETRO 5/8", COM 3 METROS - FORNECIMENTO E INSTALAÇÃO. AF_08/2023</t>
  </si>
  <si>
    <t>93382</t>
  </si>
  <si>
    <t>REATERRO MANUAL DE VALAS, COM COMPACTADOR DE SOLOS DE PERCUSSÃO. AF_08/2023</t>
  </si>
  <si>
    <t>12266</t>
  </si>
  <si>
    <t>LUMINARIA SPOT DE SOBREPOR EM ALUMINIO COM ALETA PLASTICA PARA 1 LAMPADA, BASE E27, POTENCIA MAXIMA 40/60 W (NAO INCLUI LAMPADA)</t>
  </si>
  <si>
    <t>97609</t>
  </si>
  <si>
    <t>LÂMPADA COMPACTA DE LED 6 W, BASE E27 - FORNECIMENTO E INSTALAÇÃO. AF_09/2024</t>
  </si>
  <si>
    <t>97610</t>
  </si>
  <si>
    <t>LÂMPADA COMPACTA DE LED 10 W, BASE E27 - FORNECIMENTO E INSTALAÇÃO. AF_09/2024</t>
  </si>
  <si>
    <t>97886</t>
  </si>
  <si>
    <t>CAIXA ENTERRADA ELÉTRICA RETANGULAR, EM ALVENARIA COM TIJOLOS CERÂMICOS MACIÇOS, FUNDO COM BRITA, DIMENSÕES INTERNAS: 0,3X0,3X0,3 M. AF_12/2020</t>
  </si>
  <si>
    <t>97906</t>
  </si>
  <si>
    <t>CAIXA ENTERRADA HIDRÁULICA RETANGULAR, EM ALVENARIA COM BLOCOS DE CONCRETO, DIMENSÕES INTERNAS: 0,6X0,6X0,6 M PARA REDE DE ESGOTO. AF_12/2020</t>
  </si>
  <si>
    <t>98283</t>
  </si>
  <si>
    <t>CABO TELEFÔNICO CCI-50 4 PARES, SEM BLINDAGEM, INSTALADO EM DISTRIBUIÇÃO DE EDIFICAÇÃO RESIDENCIAL - FORNECIMENTO E INSTALAÇÃO. AF_11/2019</t>
  </si>
  <si>
    <t>98441</t>
  </si>
  <si>
    <t>PAREDE DE MADEIRA COMPENSADA PARA CONSTRUÇÃO TEMPORÁRIA EM CHAPA SIMPLES, EXTERNA, SEM VÃO. AF_03/2024</t>
  </si>
  <si>
    <t>98443</t>
  </si>
  <si>
    <t>PAREDE DE MADEIRA COMPENSADA PARA CONSTRUÇÃO TEMPORÁRIA EM CHAPA SIMPLES, INTERNA, SEM VÃO. AF_03/2024</t>
  </si>
  <si>
    <t>98445</t>
  </si>
  <si>
    <t>PAREDE DE MADEIRA COMPENSADA PARA CONSTRUÇÃO TEMPORÁRIA EM CHAPA SIMPLES, EXTERNA, COM ÁREA LÍQUIDA MAIOR OU IGUAL A 6 M², COM VÃO. AF_03/2024</t>
  </si>
  <si>
    <t>98446</t>
  </si>
  <si>
    <t>PAREDE DE MADEIRA COMPENSADA PARA CONSTRUÇÃO TEMPORÁRIA EM CHAPA SIMPLES, EXTERNA, COM ÁREA LÍQUIDA MENOR QUE 6 M², COM VÃO. AF_03/2024</t>
  </si>
  <si>
    <t>98447</t>
  </si>
  <si>
    <t>PAREDE DE MADEIRA COMPENSADA PARA CONSTRUÇÃO TEMPORÁRIA EM CHAPA SIMPLES, INTERNA, COM ÁREA LÍQUIDA MAIOR OU IGUAL A 6 M², COM VÃO. AF_03/2024</t>
  </si>
  <si>
    <t>98448</t>
  </si>
  <si>
    <t>PAREDE DE MADEIRA COMPENSADA PARA CONSTRUÇÃO TEMPORÁRIA EM CHAPA SIMPLES, INTERNA, COM ÁREA LÍQUIDA MENOR QUE 6 M², COM VÃO. AF_03/2024</t>
  </si>
  <si>
    <t>100556</t>
  </si>
  <si>
    <t>CAIXA DE PASSAGEM PARA TELEFONE 15X15X10CM (SOBREPOR), FORNECIMENTO E INSTALACAO. AF_11/2019</t>
  </si>
  <si>
    <t>100665</t>
  </si>
  <si>
    <t>JANELA DE MADEIRA CEDRINHO/ ANGELIM COMERCIAL/ CURUPIXA/ CUMARU 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t>
  </si>
  <si>
    <t>101165</t>
  </si>
  <si>
    <t>ALVENARIA DE EMBASAMENTO COM BLOCO ESTRUTURAL DE CONCRETO, DE 14X19X29CM E ARGAMASSA DE ASSENTAMENTO COM PREPARO EM BETONEIRA. AF_05/2020</t>
  </si>
  <si>
    <t>101875</t>
  </si>
  <si>
    <t>QUADRO DE DISTRIBUIÇÃO DE ENERGIA EM CHAPA DE AÇO GALVANIZADO, DE EMBUTIR, COM BARRAMENTO TRIFÁSICO, PARA 12 DISJUNTORES DIN 100A - FORNECIMENTO E INSTALAÇÃO. AF_10/2020</t>
  </si>
  <si>
    <t>101891</t>
  </si>
  <si>
    <t>DISJUNTOR MONOPOLAR TIPO NEMA, CORRENTE NOMINAL DE 35 ATÉ 50A - FORNECIMENTO E INSTALAÇÃO. AF_10/2020</t>
  </si>
  <si>
    <t>103328</t>
  </si>
  <si>
    <t>ALVENARIA DE VEDAÇÃO DE BLOCOS CERÂMICOS FURADOS NA HORIZONTAL DE 9X19X19 CM (ESPESSURA 9 CM) E ARGAMASSA DE ASSENTAMENTO COM PREPARO EM BETONEIRA. AF_12/2021</t>
  </si>
  <si>
    <t>41.14.600</t>
  </si>
  <si>
    <t>Luminária industrial pendente tipo calha aberta instalação em perfilado para 1 ou 2 lâmpadas tubulares 28 W/54 W</t>
  </si>
  <si>
    <t>Composição 8</t>
  </si>
  <si>
    <t>EXECUÇÃO DE SANITÁRIO E VESTIÁRIO EM CANTEIRO DE OBRA EM
CHAPA DE MADEIRA COMPENSADA, NÃO INCLUSO MOBILIÁRIO.
AF_02/2016</t>
  </si>
  <si>
    <t>3659</t>
  </si>
  <si>
    <t>JUNCAO SIMPLES DE REDUCAO, PVC, DN 100 X 50 MM, SERIE NORMAL PARA ESGOTO PREDIAL</t>
  </si>
  <si>
    <t>3670</t>
  </si>
  <si>
    <t>JUNCAO SIMPLES, PVC, 45 GRAUS, DN 100 X 100 MM, SERIE NORMAL PARA ESGOTO PREDIAL</t>
  </si>
  <si>
    <t>11697</t>
  </si>
  <si>
    <t>MICTORIO COLETIVO ACO INOX (AISI 304), E = 0,8 MM, DE *100 X 40 X 30* CM (C X A X P)</t>
  </si>
  <si>
    <t>11712</t>
  </si>
  <si>
    <t>CAIXA SIFONADA, PVC, 150 X 150 X 50 MM, COM GRELHA QUADRADA, BRANCA (NBR 5688)</t>
  </si>
  <si>
    <t>21112</t>
  </si>
  <si>
    <t>VALVULA DE DESCARGA EM METAL CROMADO PARA MICTORIO COM ACIONAMENTO POR PRESSAO E FECHAMENTO AUTOMATICO</t>
  </si>
  <si>
    <t>43777</t>
  </si>
  <si>
    <t>PORTA DE MADEIRA, FOLHA LEVE (NBR 15930), DE 600 X 2100 MM, E = 35 MM, NUCLEO COLMEIA, CAPA LISA EM HDF, ACABAMENTO MELAMINICO EM PADRAO MADEIRA</t>
  </si>
  <si>
    <t>87777</t>
  </si>
  <si>
    <t>EMBOÇO OU MASSA ÚNICA EM ARGAMASSA TRAÇO 1:2:8, PREPARO MANUAL, APLICADA MANUALMENTE EM PANOS DE FACHADA COM PRESENÇA DE VÃOS, ESPESSURA DE 25 MM. AF_08/2022</t>
  </si>
  <si>
    <t>87903</t>
  </si>
  <si>
    <t>CHAPISCO APLICADO EM ALVENARIA (COM PRESENÇA DE VÃOS) E ESTRUTURAS DE CONCRETO DE FACHADA, COM ROLO PARA TEXTURA ACRÍLICA.  ARGAMASSA INDUSTRIALIZADA COM PREPARO EM MISTURADOR 300 KG. AF_10/2022</t>
  </si>
  <si>
    <t>87247</t>
  </si>
  <si>
    <t>REVESTIMENTO CERÂMICO PARA PISO COM PLACAS TIPO ESMALTADA DE DIMENSÕES 35X35 CM APLICADA EM AMBIENTES DE ÁREA ENTRE 5 M2 E 10 M2. AF_02/2023_PE</t>
  </si>
  <si>
    <t>104219</t>
  </si>
  <si>
    <t>EMBOÇO OU MASSA ÚNICA EM ARGAMASSA INDUSTRIALIZADA, PREPARO MECÂNICA E APLICAÇÃO COM EQUIPAMENTO DE MISTURA E PROJEÇÃO DE 1,5 M3/H DE ARGAMASSA EM PANOS DE FACHADA COM PRESENÇA DE VÃOS, ESPESSURA DE 25 MM, ACESSO POR ANDAIME. AF_08/2022</t>
  </si>
  <si>
    <t>89709</t>
  </si>
  <si>
    <t>RALO SIFONADO, PVC, DN 100 X 40 MM, JUNTA SOLDÁVEL, FORNECIDO E INSTALADO EM RAMAL DE DESCARGA OU EM RAMAL DE ESGOTO SANITÁRIO. AF_08/2022</t>
  </si>
  <si>
    <t>89351</t>
  </si>
  <si>
    <t>REGISTRO DE PRESSÃO BRUTO, LATÃO,  ROSCÁVEL, 3/4'' - FORNECIMENTO E INSTALAÇÃO. AF_08/2021</t>
  </si>
  <si>
    <t>91305</t>
  </si>
  <si>
    <t>FECHADURA DE EMBUTIR PARA PORTA DE BANHEIRO, COMPLETA, ACABAMENTO PADRÃO POPULAR, INCLUSO EXECUÇÃO DE FURO - FORNECIMENTO E INSTALAÇÃO. AF_12/2019</t>
  </si>
  <si>
    <t>91863</t>
  </si>
  <si>
    <t>ELETRODUTO RÍGIDO ROSCÁVEL, PVC, DN 25 MM (3/4"), PARA CIRCUITOS TERMINAIS, INSTALADO EM FORRO - FORNECIMENTO E INSTALAÇÃO. AF_03/2023</t>
  </si>
  <si>
    <t>91871</t>
  </si>
  <si>
    <t>ELETRODUTO RÍGIDO ROSCÁVEL, PVC, DN 25 MM (3/4"), PARA CIRCUITOS TERMINAIS, INSTALADO EM PAREDE - FORNECIMENTO E INSTALAÇÃO. AF_03/2023</t>
  </si>
  <si>
    <t>91875</t>
  </si>
  <si>
    <t>LUVA PARA ELETRODUTO, PVC, ROSCÁVEL, DN 25 MM (3/4"), PARA CIRCUITOS TERMINAIS, INSTALADA EM FORRO - FORNECIMENTO E INSTALAÇÃO. AF_03/2023</t>
  </si>
  <si>
    <t>91882</t>
  </si>
  <si>
    <t>LUVA PARA ELETRODUTO, PVC, ROSCÁVEL, DN 20 MM (1/2"), PARA CIRCUITOS TERMINAIS, INSTALADA EM PAREDE - FORNECIMENTO E INSTALAÇÃO. AF_03/2023</t>
  </si>
  <si>
    <t>91890</t>
  </si>
  <si>
    <t>CURVA 90 GRAUS PARA ELETRODUTO, PVC, ROSCÁVEL, DN 25 MM (3/4"), PARA CIRCUITOS TERMINAIS, INSTALADA EM FORRO - FORNECIMENTO E INSTALAÇÃO. AF_03/2023</t>
  </si>
  <si>
    <t>91959</t>
  </si>
  <si>
    <t>INTERRUPTOR SIMPLES (2 MÓDULOS), 10A/250V, INCLUINDO SUPORTE E PLACA - FORNECIMENTO E INSTALAÇÃO. AF_03/2023</t>
  </si>
  <si>
    <t>91967</t>
  </si>
  <si>
    <t>INTERRUPTOR SIMPLES (3 MÓDULOS), 10A/250V, INCLUINDO SUPORTE E PLACA - FORNECIMENTO E INSTALAÇÃO. AF_03/2023</t>
  </si>
  <si>
    <t>98679</t>
  </si>
  <si>
    <t>PISO CIMENTADO, TRAÇO 1:3 (CIMENTO E AREIA), ACABAMENTO LISO, ESPESSURA 2,0 CM, PREPARO MECÂNICO DA ARGAMASSA. AF_09/2020</t>
  </si>
  <si>
    <t>100860</t>
  </si>
  <si>
    <t>CHUVEIRO ELÉTRICO COMUM CORPO PLÁSTICO, TIPO DUCHA - FORNECIMENTO E INSTALAÇÃO. AF_01/2020</t>
  </si>
  <si>
    <t>101876</t>
  </si>
  <si>
    <t>QUADRO DE DISTRIBUIÇÃO DE ENERGIA EM PVC, DE EMBUTIR, SEM BARRAMENTO, PARA 6 DISJUNTORES - FORNECIMENTO E INSTALAÇÃO. AF_10/2020</t>
  </si>
  <si>
    <t>Composição 9</t>
  </si>
  <si>
    <t>EXECUÇÃO DE ALMOXARIFADO EM CANTEIRO DE OBRA EM CHAPA DE MADEIRA COMPENSADA, INCLUSO PRATELEIRAS. AF_02/2016
CHAPA DE MADEIRA COMPENSADA, NÃO INCLUSO MOBILIÁRIO.
AF_02/2016</t>
  </si>
  <si>
    <t>4513</t>
  </si>
  <si>
    <t>CAIBRO 5 X 5 CM EM PINUS, MISTA OU EQUIVALENTE DA REGIAO - BRUTA</t>
  </si>
  <si>
    <t>6193</t>
  </si>
  <si>
    <t>TABUA NAO APARELHADA *2,5 X 20* CM, EM MACARANDUBA/MASSARANDUBA, ANGELIM OU EQUIVALENTE DA REGIAO - BRUTA</t>
  </si>
  <si>
    <t>11455</t>
  </si>
  <si>
    <t>FERROLHO COM FECHO / TRINCO REDONDO, EM ACO GALVANIZADO / ZINCADO, DE SOBREPOR, COM COMPRIMENTO DE 8" E ESPESSURA MINIMA DA CHAPA DE 1,50 MM</t>
  </si>
  <si>
    <t>88262</t>
  </si>
  <si>
    <t>CARPINTEIRO DE FORMAS COM ENCARGOS COMPLEMENTARES</t>
  </si>
  <si>
    <t>92025</t>
  </si>
  <si>
    <t>INTERRUPTOR SIMPLES (1 MÓDULO) COM 2 TOMADAS DE EMBUTIR 2P+T 10 A, INCLUINDO SUPORTE E PLACA - FORNECIMENTO E INSTALAÇÃO. AF_03/2023</t>
  </si>
  <si>
    <t>Composição 10</t>
  </si>
  <si>
    <t>37525</t>
  </si>
  <si>
    <t>TELA PLASTICA TECIDA LISTRADA BRANCA E LARANJA, TIPO GUARDA CORPO, EM POLIETILENO MONOFILADO, ROLO 1,20 X 50 M (L X C)</t>
  </si>
  <si>
    <t>98102</t>
  </si>
  <si>
    <t>CAIXA DE GORDURA SIMPLES, CIRCULAR, EM CONCRETO PRÉ-MOLDADO, DIÂMETRO INTERNO = 0,4 M, ALTURA INTERNA = 0,4 M. AF_12/2020</t>
  </si>
  <si>
    <t>EXECUÇÃO DE ALMOXARIFADO EM CANTEIRO DE OBRA EM CHAPA DE MADEIRA COMPENSADA, INCLUSO PRATELEIRAS. AF_02/2016</t>
  </si>
  <si>
    <t>Composição 11</t>
  </si>
  <si>
    <t>GERADOR 81KVA E DIESEL</t>
  </si>
  <si>
    <t>100976</t>
  </si>
  <si>
    <t>01.01.07</t>
  </si>
  <si>
    <t>01.01.08</t>
  </si>
  <si>
    <t>COMPOSIÇÃO 12</t>
  </si>
  <si>
    <t>GÁRGULA DUPLA CONFORME PROJETO</t>
  </si>
  <si>
    <t>Composição 12</t>
  </si>
  <si>
    <t>7016000</t>
  </si>
  <si>
    <t>FORNECIMENTO E APLICAÇÃO DE CONCRETO USINADO FCK=25MPA</t>
  </si>
  <si>
    <t>102727</t>
  </si>
  <si>
    <t>FABRICAÇÃO, MONTAGEM E DESMONTAGEM DE FÔRMA PARA BOCA PARA BUEIRO, EM CHAPA DE MADEIRA COMPENSADA RESINADA, E = 17 MM, 2 UTILIZAÇÕES. AF_07/2021</t>
  </si>
  <si>
    <t>43386</t>
  </si>
  <si>
    <t>MEIO-FIO OU GUIA DE CONCRETO PRE-MOLDADO, TIPO CHAPEU PARA BOCA DE LOBO,  DIMENSOES *1,20* X 0,15 X 0,30 M</t>
  </si>
  <si>
    <t>03.01.01</t>
  </si>
  <si>
    <t>03.01.02</t>
  </si>
  <si>
    <t>03.02.01</t>
  </si>
  <si>
    <t>03.02.03</t>
  </si>
  <si>
    <t>03.02.04</t>
  </si>
  <si>
    <t>03.02.05</t>
  </si>
  <si>
    <t>03.02.06</t>
  </si>
  <si>
    <t>03.02.07</t>
  </si>
  <si>
    <t>03.02.08</t>
  </si>
  <si>
    <t>03.02.09</t>
  </si>
  <si>
    <t>03.02.10</t>
  </si>
  <si>
    <t>03.02.11</t>
  </si>
  <si>
    <t>03.02.13</t>
  </si>
  <si>
    <t>MURO DE ALA CONFORME PROJETO</t>
  </si>
  <si>
    <t>90781</t>
  </si>
  <si>
    <t>TOPOGRAFO COM ENCARGOS COMPLEMENTARES</t>
  </si>
  <si>
    <t>88253</t>
  </si>
  <si>
    <t>AUXILIAR DE TOPÓGRAFO COM ENCARGOS COMPLEMENTARES</t>
  </si>
  <si>
    <t>102726</t>
  </si>
  <si>
    <t>DRENO BARBACÃ, DN 50 MM, COM MATERIAL DRENANTE. AF_07/2021</t>
  </si>
  <si>
    <t>DISPOSITIVOS DE CAPTAÇÃO</t>
  </si>
  <si>
    <t>98462</t>
  </si>
  <si>
    <t>ESTRUTURA DE MADEIRA PROVISÓRIA PARA SUPORTE DE CAIXA DÁGUA ELEVADA DE 3000 LITROS. AF_03/2024</t>
  </si>
  <si>
    <t>43977</t>
  </si>
  <si>
    <t>CAIXA D'AGUA / RESERVATORIO EM POLIETILENO, 3000 LITROS, COM TAMPA</t>
  </si>
  <si>
    <t>Composição 2</t>
  </si>
  <si>
    <t>COMPOSIÇÃO 11</t>
  </si>
  <si>
    <t>COMPOSIÇÃO</t>
  </si>
  <si>
    <t>94295</t>
  </si>
  <si>
    <t>MESTRE DE OBRAS COM ENCARGOS COMPLEMENTARES</t>
  </si>
  <si>
    <t>01.01.09</t>
  </si>
  <si>
    <t>100576</t>
  </si>
  <si>
    <t>EXECUÇÃO E COMPACTAÇÃO DE CORPO DE ATERRO DE ATERRO (95% DE ENERGIA DO PROCTOR NORMAL) COM SOLO PREDOMINANTEMENTE ARGILOSO, EM CAMADAS COM ESPESSURA DE 10 CM - EXCLUSIVE ESCAVAÇÃO, CARGA E TRANSPORTE E SOLO. AF_09/2024</t>
  </si>
  <si>
    <t>05.02</t>
  </si>
  <si>
    <t>05.03</t>
  </si>
  <si>
    <t>05.02.01</t>
  </si>
  <si>
    <t>05.03.01</t>
  </si>
  <si>
    <t>05.03.02</t>
  </si>
  <si>
    <t>07.01.02</t>
  </si>
  <si>
    <t>07.01.03</t>
  </si>
  <si>
    <t>07.01.04</t>
  </si>
  <si>
    <t>07.01.05</t>
  </si>
  <si>
    <t>07.01.06</t>
  </si>
  <si>
    <t>07.01.07</t>
  </si>
  <si>
    <t>07.01.08</t>
  </si>
  <si>
    <t>07.01.09</t>
  </si>
  <si>
    <t>07.01.10</t>
  </si>
  <si>
    <t>07.01.11</t>
  </si>
  <si>
    <t>FORNECIMENTO DE CANAL U PRÉ-FABRICADO EM CONCRETO ARMADO 4,00 X 3,00 X 0,25 COM ARRANQUES - TB 45</t>
  </si>
  <si>
    <t>BDI 1</t>
  </si>
  <si>
    <t>BDI 2</t>
  </si>
  <si>
    <t>DISPOSIÇÃO FINAL DE SOLOS E RESÍDUOS, CLASSE II B - INERTES, EM ATERRO SANITÁRIO LICENCIADO</t>
  </si>
  <si>
    <t>Demolição mecânica de concreto armado com escavadeira hidráulica</t>
  </si>
  <si>
    <t>Composição 13</t>
  </si>
  <si>
    <t>MONTAGEM E DESMONTAGEM DE FORMA PARA VIGA DE COROAMENTO,  EM CHAPA DE MADEIRA RESINADA, 4 UTILIZAÇÕES</t>
  </si>
  <si>
    <t>FABRICAÇÃO DE FÔRMA PARA VIGAS, EM CHAPA DE MADEIRA COMPENSADA RESINADA, E = 17 MM. AF_09/2020</t>
  </si>
  <si>
    <t>AJUDANTE DE CARPINTEIRO COM ENCARGOS COMPLEMENTARES</t>
  </si>
  <si>
    <t>PREGO DE ACO POLIDO COM CABECA DUPLA 17 X 27 (2 1/2 X 11)</t>
  </si>
  <si>
    <t>LOCACAO DE BARRA DE ANCORAGEM DE 0,80 A 1,20 M DE EXTENSAO, COM ROSCA DE 5/8", INCLUINDO PORCA E FLANGE</t>
  </si>
  <si>
    <t>LOCACAO DE VIGA SANDUICHE METALICA VAZADA PARA TRAVAMENTO DE PILARES, ALTURA DE *8* CM, LARGURA DE *6* CM E EXTENSAO DE 2 M</t>
  </si>
  <si>
    <t>UNXMES</t>
  </si>
  <si>
    <t>DESMOLDANTE PROTETOR PARA FORMAS DE MADEIRA, DE BASE OLEOSA EMULSIONADA EM AGUA</t>
  </si>
  <si>
    <t>COMPOSIÇÃO 13</t>
  </si>
  <si>
    <t>ESGOTAMENTO DE ÁGUA COM BOMBA</t>
  </si>
  <si>
    <t>COMPOSIÇÃO 4</t>
  </si>
  <si>
    <t>BDI</t>
  </si>
  <si>
    <t>03.02.12</t>
  </si>
  <si>
    <t>LANÇAMENTO E ASSENTAMENTO DE CANAL U PRÉ-FABRICADAS EM CONCRETO ARMADO 4,00 X 3,00 X 0,25 COM ARRANQUES - TB 45</t>
  </si>
  <si>
    <t>03.02.14</t>
  </si>
  <si>
    <t>BDI 3</t>
  </si>
  <si>
    <t>BDI PAVIMENTAÇÃO</t>
  </si>
  <si>
    <t>BDI OBRA DE DRENAGEM</t>
  </si>
  <si>
    <t>BDI AQUISIÇÃO DE ADUELA</t>
  </si>
  <si>
    <t>91934</t>
  </si>
  <si>
    <t>CABO DE COBRE FLEXÍVEL ISOLADO, 16 MM², ANTI-CHAMA 450/750 V, PARA CIRCUITOS TERMINAIS - FORNECIMENTO E INSTALAÇÃO. AF_03/2023</t>
  </si>
  <si>
    <t>Composição 14</t>
  </si>
  <si>
    <t>CONTROLE DE TRÁFEGO E MOBILIDADE</t>
  </si>
  <si>
    <t>M0771</t>
  </si>
  <si>
    <t>10018000</t>
  </si>
  <si>
    <t>PROTEÇÃO PARA TERCEIROS COM TELA DE NYLON</t>
  </si>
  <si>
    <t>Cavalete em polietileno zebrado com faixa refletiva</t>
  </si>
  <si>
    <t>un</t>
  </si>
  <si>
    <t>06.01.02</t>
  </si>
  <si>
    <t>07.01.12</t>
  </si>
  <si>
    <t>98459</t>
  </si>
  <si>
    <t>TAPUME COM TELHA METÁLICA. AF_03/2024</t>
  </si>
  <si>
    <t>TRECHOS DE ADUELAS MOLDADAS IN LOCO</t>
  </si>
  <si>
    <t>03.03</t>
  </si>
  <si>
    <t>03.03.01</t>
  </si>
  <si>
    <t>03.03.02</t>
  </si>
  <si>
    <t>03.03.04</t>
  </si>
  <si>
    <t>Composição 15</t>
  </si>
  <si>
    <t>ARMADOR COM ENCARGOS COMPLEMENTARES</t>
  </si>
  <si>
    <t>AJUDANTE DE ARMADOR COM ENCARGOS COMPLEMENTARES</t>
  </si>
  <si>
    <t>ARAME RECOZIDO 16 BWG, D = 1,65 MM (0,016 KG/M) OU 18 BWG, D = 1,25 MM (0,01 KG/M)</t>
  </si>
  <si>
    <t>TELA DE ACO SOLDADA NERVURADA, CA-60, Q-196, (3,11 KG/M2), DIAMETRO DO FIO = 5,0 MM, LARGURA = 2,45 M, ESPACAMENTO DA MALHA = 10 X 10 CM</t>
  </si>
  <si>
    <t>FORNECIMENTO E INSTALAÇÃO DE TELA DE AÇO Q-196</t>
  </si>
  <si>
    <t>COMPOSIÇÃO 15</t>
  </si>
  <si>
    <t>-</t>
  </si>
  <si>
    <t>03.02.15</t>
  </si>
  <si>
    <t>03.02.16</t>
  </si>
  <si>
    <t>96624</t>
  </si>
  <si>
    <t>LASTRO COM MATERIAL GRANULAR (PEDRA BRITADA N.2), APLICADO EM PISOS OU LAJES SOBRE SOLO, ESPESSURA DE *10 CM*. AF_01/2024</t>
  </si>
  <si>
    <t>94968</t>
  </si>
  <si>
    <t>CONCRETO MAGRO PARA LASTRO, TRAÇO 1:4,5:4,5 (EM MASSA SECA DE CIMENTO/ AREIA MÉDIA/ BRITA 1) - PREPARO MECÂNICO COM BETONEIRA 600 L. AF_05/2021</t>
  </si>
  <si>
    <t>100722</t>
  </si>
  <si>
    <t>PINTURA COM TINTA ALQUÍDICA DE ACABAMENTO (ESMALTE SINTÉTICO FOSCO) APLICADA A ROLO OU PINCEL SOBRE SUPERFÍCIES METÁLICAS (EXCETO PERFIL) EXECUTADO EM OBRA (02 DEMÃOS). AF_01/2020</t>
  </si>
  <si>
    <t>PINTURA COM TINTA ALQUÍDICA DE FUNDO (TIPO ZARCÃO) APLICADA A ROLO OU PINCEL SOBRE SUPERFÍCIES METÁLICAS (EXCETO PERFIL) EXECUTADO EM OBRA (POR DEMÃO). AF_01/2020</t>
  </si>
  <si>
    <t>104737</t>
  </si>
  <si>
    <t>REATERRO MANUAL DE VALAS, COM PLACA VIBRATÓRIA. AF_08/2023</t>
  </si>
  <si>
    <t>QUADRO DE DISTRIBUIÇÃO DE ENERGIA EM PVC, DE EMBUTIR, SEM BARRAMENTO, PARA 6 DISJUNTORES - FORNECIMENTO E INSTALAÇÃO. AF_07/2025</t>
  </si>
  <si>
    <t>DISJUNTOR MONOPOLAR TIPO NEMA, CORRENTE NOMINAL DE 35 ATÉ 50A - FORNECIMENTO E INSTALAÇÃO. AF_07/2025</t>
  </si>
  <si>
    <t>CHAPA DE ACO GROSSA, ASTM A36, E = 1/4" (6,35 MM) 49,79 KG/M2</t>
  </si>
  <si>
    <t>1330</t>
  </si>
  <si>
    <t>Guarda-Corpo metálico com 4 tubos horizontais de 2" e montante em chapa metálica e=1/4" 12x12cm e espassamento de 1,5m, altura 0,80cm, com pintura zarcão e esmalte sintético fosco 2 demãos, fixado com chumbador mecânico</t>
  </si>
  <si>
    <t>08.01.02</t>
  </si>
  <si>
    <t>08.01.03</t>
  </si>
  <si>
    <t>01.21.110</t>
  </si>
  <si>
    <t>Sondagem do terreno à percussão (mínimo de 30 m)</t>
  </si>
  <si>
    <t>01.21.010</t>
  </si>
  <si>
    <t>Taxa de mobilização e desmobilização de equipamentos para execução de sondagem</t>
  </si>
  <si>
    <t>TX</t>
  </si>
  <si>
    <t>SERVIÇOS TÉCNICOS</t>
  </si>
  <si>
    <t>ESPACADOR / DISTANCIADOR TIPO GARRA DUPLA, EM PLASTICO, COBRIMENTO *20* MM, PARA FERRAGENS DE LAJES E FUNDO DE VIGAS</t>
  </si>
  <si>
    <t xml:space="preserve"> EXECUÇÃO DE REFEITÓRIO EM CANTEIRO DE OBRA EM CHAPA DE MADEIRA COMPENSADA, NÃO INCLUSO MOBILIÁRIO E EQUIPAMENTOS. AF_02/2016</t>
  </si>
  <si>
    <t>Composição 16</t>
  </si>
  <si>
    <t>COMPOSICAO PARAMÉTRICA DE LIGAÇÃO PREDIAL DE ESGOTO, REDE DN 150 MM, COLETOR
PREDIAL DN 100 MM, L = 6,0 M, LARGURA DA VALA = 0,65 M</t>
  </si>
  <si>
    <t>90099</t>
  </si>
  <si>
    <t>ESCAVAÇÃO MECANIZADA DE VALA COM PROF. ATÉ 1,5 M (MÉDIA MONTANTE E JUSANTE/UMA COMPOSIÇÃO POR TRECHO), RETROESCAV. (0,26 M3), LARG. MENOR QUE 0,8 M, EM SOLO DE 1A CATEGORIA, EM LOCAIS COM ALTO NÍVEL DE INTERFERÊNCIA. AF_09/2024</t>
  </si>
  <si>
    <t>101622</t>
  </si>
  <si>
    <t>PREPARO DE FUNDO DE VALA COM LARGURA MENOR QUE 1,5 M, COM CAMADA DE AREIA, LANÇAMENTO MECANIZADO. AF_08/2020</t>
  </si>
  <si>
    <t>98104</t>
  </si>
  <si>
    <t>CAIXA DE GORDURA SIMPLES (CAPACIDADE: 36L), RETANGULAR, EM ALVENARIA COM TIJOLOS CERÂMICOS MACIÇOS, DIMENSÕES INTERNAS = 0,2X0,4 M, ALTURA INTERNA = 0,8 M. AF_12/2020</t>
  </si>
  <si>
    <t>104085</t>
  </si>
  <si>
    <t>TUBO, PVC OCRE, JUNTA ELÁSTICA, DN 100 MM, PARA COLETOR PREDIAL DE ESGOTO. AF_06/2022</t>
  </si>
  <si>
    <t>97900</t>
  </si>
  <si>
    <t>CAIXA ENTERRADA HIDRÁULICA RETANGULAR EM ALVENARIA COM TIJOLOS CERÂMICOS MACIÇOS, DIMENSÕES INTERNAS: 0,3X0,3X0,3 M PARA REDE DE ESGOTO. AF_12/2020</t>
  </si>
  <si>
    <t>09.01</t>
  </si>
  <si>
    <t>INSTALAÇÃO DE SISTEMA DO ESGOTAMENTO SANITÁRIO</t>
  </si>
  <si>
    <t>09.01.01</t>
  </si>
  <si>
    <t>20144</t>
  </si>
  <si>
    <t>JUNCAO SIMPLES, PVC SERIE R, DN 100 X 100 MM, PARA ESGOTO PREDIAL</t>
  </si>
  <si>
    <t>104082</t>
  </si>
  <si>
    <t>PLUG, PVC OCRE, JUNTA ELÁSTICA, DN 100 MM, PARA COLETOR PREDIAL DE ESGOTO. AF_06/2022</t>
  </si>
  <si>
    <t>94993</t>
  </si>
  <si>
    <t>EXECUÇÃO DE PASSEIO (CALÇADA) OU PISO DE CONCRETO COM CONCRETO MOLDADO IN LOCO, USINADO, ACABAMENTO CONVENCIONAL, ESPESSURA 6 CM, ARMADO. AF_08/2022</t>
  </si>
  <si>
    <t>2003767</t>
  </si>
  <si>
    <t>Lastro de areia comercial - espalhamento manual</t>
  </si>
  <si>
    <t>SIURB 07/2025 / SINAPI 02/2026 / CDHU 200 / SICRO 10/2025</t>
  </si>
  <si>
    <t>Eventos</t>
  </si>
  <si>
    <t>Número do Evento</t>
  </si>
  <si>
    <t>Título do Evento</t>
  </si>
  <si>
    <t>VALOR TOTAL DO EVENTO C/BDI</t>
  </si>
  <si>
    <t>FRENTE 1</t>
  </si>
  <si>
    <t>FRENTE 2</t>
  </si>
  <si>
    <t>FRENTE 3</t>
  </si>
  <si>
    <t>Descrição Macrosserviço / Serviço</t>
  </si>
  <si>
    <t>N° Frente de Obra</t>
  </si>
  <si>
    <t>Frente de Obra</t>
  </si>
  <si>
    <t>Valor</t>
  </si>
  <si>
    <t>Evento</t>
  </si>
  <si>
    <t>Planilha de Levantamento Quantitativo</t>
  </si>
  <si>
    <t>PERÍODO DE CONCLUSÃO</t>
  </si>
  <si>
    <t>EVENTO</t>
  </si>
  <si>
    <t>N° DO EVENTO</t>
  </si>
  <si>
    <t>% DE EXECUÇÃO</t>
  </si>
  <si>
    <t>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</si>
</sst>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0.0000"/>
    <numFmt numFmtId="166" formatCode="00"/>
    <numFmt numFmtId="167" formatCode="&quot;R$ &quot;#,##0.00\ &quot;/ m2&quot;"/>
    <numFmt numFmtId="168" formatCode="_(* #,##0.00_);_(* \(#,##0.00\);_(* &quot;-&quot;??_);_(@_)"/>
    <numFmt numFmtId="169" formatCode="##,##0.00\ &quot;m2&quot;"/>
    <numFmt numFmtId="170" formatCode="&quot;R$&quot;\ #,##0.00"/>
    <numFmt numFmtId="171" formatCode="&quot;MÊS&quot;\ ##"/>
    <numFmt numFmtId="172" formatCode="&quot; R$ &quot;#,##0.00\ &quot;/ m2&quot;"/>
    <numFmt numFmtId="173" formatCode="#,##0.00000"/>
    <numFmt numFmtId="178" formatCode="_-* #,##0.00000_-;\-* #,##0.00000_-;_-* &quot;-&quot;?????_-;_-@_-"/>
    <numFmt numFmtId="179" formatCode="0.00_)"/>
  </numFmts>
  <fonts count="5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8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4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.5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hadow/>
      <sz val="14"/>
      <name val="Arial"/>
      <family val="2"/>
    </font>
    <font>
      <shadow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36"/>
      <name val="Arial"/>
      <family val="2"/>
    </font>
    <font>
      <sz val="16"/>
      <color rgb="FF000000"/>
      <name val="Arial"/>
      <family val="2"/>
    </font>
    <font>
      <b/>
      <shadow/>
      <sz val="22"/>
      <name val="Arial"/>
      <family val="2"/>
    </font>
    <font>
      <shadow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8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5"/>
      <color theme="1"/>
      <name val="Arial"/>
      <family val="2"/>
    </font>
    <font>
      <b/>
      <sz val="15"/>
      <color theme="0"/>
      <name val="Arial"/>
      <family val="2"/>
    </font>
    <font>
      <b/>
      <shadow/>
      <sz val="10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b/>
      <sz val="22"/>
      <color rgb="FF000000"/>
      <name val="Times New Roman"/>
      <family val="1"/>
    </font>
    <font>
      <b/>
      <sz val="2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-0.499984740745262"/>
        <bgColor indexed="31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0F243E"/>
        <bgColor rgb="FF0F243E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7" fillId="0" borderId="0"/>
    <xf numFmtId="164" fontId="7" fillId="0" borderId="0"/>
    <xf numFmtId="9" fontId="7" fillId="0" borderId="0"/>
    <xf numFmtId="0" fontId="7" fillId="0" borderId="0"/>
    <xf numFmtId="0" fontId="7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" fillId="0" borderId="0"/>
    <xf numFmtId="0" fontId="7" fillId="0" borderId="0" applyBorder="0"/>
    <xf numFmtId="168" fontId="7" fillId="0" borderId="0" applyFill="0" applyBorder="0" applyAlignment="0" applyProtection="0"/>
    <xf numFmtId="0" fontId="10" fillId="0" borderId="0"/>
    <xf numFmtId="0" fontId="7" fillId="0" borderId="0"/>
    <xf numFmtId="9" fontId="10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617">
    <xf numFmtId="0" fontId="0" fillId="0" borderId="0" xfId="0" applyAlignment="1">
      <alignment horizontal="left" vertical="top"/>
    </xf>
    <xf numFmtId="49" fontId="12" fillId="2" borderId="3" xfId="1" applyNumberFormat="1" applyFont="1" applyFill="1" applyBorder="1" applyAlignment="1" applyProtection="1">
      <alignment horizontal="center" vertical="center"/>
      <protection hidden="1"/>
    </xf>
    <xf numFmtId="166" fontId="5" fillId="4" borderId="8" xfId="1" applyNumberFormat="1" applyFont="1" applyFill="1" applyBorder="1" applyAlignment="1" applyProtection="1">
      <alignment horizontal="centerContinuous" vertical="center" wrapText="1"/>
      <protection hidden="1"/>
    </xf>
    <xf numFmtId="166" fontId="5" fillId="4" borderId="9" xfId="1" applyNumberFormat="1" applyFont="1" applyFill="1" applyBorder="1" applyAlignment="1" applyProtection="1">
      <alignment horizontal="centerContinuous" vertical="center" wrapText="1"/>
      <protection hidden="1"/>
    </xf>
    <xf numFmtId="164" fontId="8" fillId="5" borderId="9" xfId="1" applyNumberFormat="1" applyFont="1" applyFill="1" applyBorder="1" applyAlignment="1" applyProtection="1">
      <alignment horizontal="center" vertical="center" wrapText="1"/>
      <protection hidden="1"/>
    </xf>
    <xf numFmtId="4" fontId="8" fillId="5" borderId="9" xfId="1" applyNumberFormat="1" applyFont="1" applyFill="1" applyBorder="1" applyAlignment="1" applyProtection="1">
      <alignment horizontal="left" vertical="center" wrapText="1"/>
      <protection hidden="1"/>
    </xf>
    <xf numFmtId="164" fontId="8" fillId="5" borderId="9" xfId="1" applyNumberFormat="1" applyFont="1" applyFill="1" applyBorder="1" applyAlignment="1" applyProtection="1">
      <alignment horizontal="centerContinuous" vertical="center" wrapText="1"/>
      <protection hidden="1"/>
    </xf>
    <xf numFmtId="0" fontId="14" fillId="0" borderId="0" xfId="1" applyFont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 wrapText="1"/>
      <protection locked="0"/>
    </xf>
    <xf numFmtId="2" fontId="8" fillId="5" borderId="9" xfId="1" applyNumberFormat="1" applyFont="1" applyFill="1" applyBorder="1" applyAlignment="1" applyProtection="1">
      <alignment horizontal="centerContinuous" vertical="center" wrapText="1"/>
      <protection hidden="1"/>
    </xf>
    <xf numFmtId="0" fontId="21" fillId="0" borderId="29" xfId="11" applyFont="1" applyBorder="1" applyAlignment="1" applyProtection="1">
      <alignment horizontal="center" vertical="center" wrapText="1"/>
      <protection locked="0"/>
    </xf>
    <xf numFmtId="0" fontId="21" fillId="0" borderId="0" xfId="11" applyFont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0" fillId="0" borderId="13" xfId="1" applyFont="1" applyBorder="1" applyAlignment="1" applyProtection="1">
      <alignment horizontal="center" vertical="center"/>
      <protection locked="0"/>
    </xf>
    <xf numFmtId="0" fontId="23" fillId="0" borderId="0" xfId="1" applyFont="1" applyProtection="1">
      <protection locked="0"/>
    </xf>
    <xf numFmtId="0" fontId="23" fillId="0" borderId="14" xfId="1" applyFont="1" applyBorder="1" applyProtection="1">
      <protection locked="0"/>
    </xf>
    <xf numFmtId="0" fontId="0" fillId="0" borderId="13" xfId="1" applyFont="1" applyBorder="1" applyAlignment="1" applyProtection="1">
      <alignment vertical="center"/>
      <protection locked="0"/>
    </xf>
    <xf numFmtId="0" fontId="0" fillId="0" borderId="15" xfId="1" applyFont="1" applyBorder="1" applyAlignment="1" applyProtection="1">
      <alignment vertical="center"/>
      <protection locked="0"/>
    </xf>
    <xf numFmtId="0" fontId="0" fillId="0" borderId="16" xfId="1" applyFont="1" applyBorder="1" applyAlignment="1" applyProtection="1">
      <alignment vertical="center"/>
      <protection locked="0"/>
    </xf>
    <xf numFmtId="0" fontId="0" fillId="0" borderId="16" xfId="1" applyFont="1" applyBorder="1" applyAlignment="1" applyProtection="1">
      <alignment horizontal="center" vertical="center"/>
      <protection locked="0"/>
    </xf>
    <xf numFmtId="0" fontId="25" fillId="0" borderId="17" xfId="1" applyFont="1" applyBorder="1" applyAlignment="1" applyProtection="1">
      <alignment horizontal="left" vertical="center"/>
      <protection locked="0"/>
    </xf>
    <xf numFmtId="0" fontId="14" fillId="0" borderId="12" xfId="1" applyFont="1" applyBorder="1" applyAlignment="1" applyProtection="1">
      <alignment vertical="center" wrapText="1"/>
      <protection hidden="1"/>
    </xf>
    <xf numFmtId="0" fontId="5" fillId="0" borderId="4" xfId="1" applyFont="1" applyBorder="1" applyAlignment="1" applyProtection="1">
      <alignment vertical="center"/>
      <protection hidden="1"/>
    </xf>
    <xf numFmtId="0" fontId="5" fillId="0" borderId="11" xfId="1" applyFont="1" applyBorder="1" applyAlignment="1" applyProtection="1">
      <alignment vertical="center"/>
      <protection hidden="1"/>
    </xf>
    <xf numFmtId="0" fontId="14" fillId="0" borderId="13" xfId="1" applyFont="1" applyBorder="1" applyAlignment="1" applyProtection="1">
      <alignment horizontal="left" vertical="center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left" vertical="center" wrapText="1"/>
      <protection hidden="1"/>
    </xf>
    <xf numFmtId="0" fontId="5" fillId="0" borderId="14" xfId="1" applyFont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0" fontId="10" fillId="0" borderId="0" xfId="11" applyProtection="1">
      <protection locked="0"/>
    </xf>
    <xf numFmtId="0" fontId="14" fillId="0" borderId="13" xfId="1" applyFont="1" applyBorder="1" applyAlignment="1" applyProtection="1">
      <alignment vertical="center"/>
      <protection hidden="1"/>
    </xf>
    <xf numFmtId="0" fontId="5" fillId="0" borderId="0" xfId="1" applyFont="1" applyAlignment="1" applyProtection="1">
      <alignment vertical="center" wrapText="1"/>
      <protection hidden="1"/>
    </xf>
    <xf numFmtId="170" fontId="14" fillId="0" borderId="14" xfId="1" applyNumberFormat="1" applyFont="1" applyBorder="1" applyAlignment="1" applyProtection="1">
      <alignment horizontal="center" vertical="center" wrapText="1"/>
      <protection hidden="1"/>
    </xf>
    <xf numFmtId="0" fontId="14" fillId="0" borderId="15" xfId="1" applyFont="1" applyBorder="1" applyAlignment="1" applyProtection="1">
      <alignment horizontal="left" vertical="center" wrapText="1"/>
      <protection hidden="1"/>
    </xf>
    <xf numFmtId="0" fontId="14" fillId="0" borderId="16" xfId="1" applyFont="1" applyBorder="1" applyAlignment="1" applyProtection="1">
      <alignment horizontal="center" vertical="center" wrapText="1"/>
      <protection hidden="1"/>
    </xf>
    <xf numFmtId="0" fontId="5" fillId="0" borderId="16" xfId="1" applyFont="1" applyBorder="1" applyAlignment="1" applyProtection="1">
      <alignment horizontal="left" vertical="center" wrapText="1"/>
      <protection hidden="1"/>
    </xf>
    <xf numFmtId="0" fontId="5" fillId="0" borderId="17" xfId="1" applyFont="1" applyBorder="1" applyAlignment="1" applyProtection="1">
      <alignment horizontal="left" vertical="center" wrapText="1"/>
      <protection hidden="1"/>
    </xf>
    <xf numFmtId="0" fontId="12" fillId="6" borderId="30" xfId="11" applyFont="1" applyFill="1" applyBorder="1" applyAlignment="1" applyProtection="1">
      <alignment horizontal="center" vertical="center" wrapText="1"/>
      <protection hidden="1"/>
    </xf>
    <xf numFmtId="0" fontId="12" fillId="6" borderId="31" xfId="11" applyFont="1" applyFill="1" applyBorder="1" applyAlignment="1" applyProtection="1">
      <alignment horizontal="center" vertical="center" wrapText="1"/>
      <protection hidden="1"/>
    </xf>
    <xf numFmtId="165" fontId="26" fillId="6" borderId="32" xfId="11" applyNumberFormat="1" applyFont="1" applyFill="1" applyBorder="1" applyAlignment="1" applyProtection="1">
      <alignment horizontal="center" vertical="center" wrapText="1"/>
      <protection hidden="1"/>
    </xf>
    <xf numFmtId="166" fontId="27" fillId="7" borderId="33" xfId="11" applyNumberFormat="1" applyFont="1" applyFill="1" applyBorder="1" applyAlignment="1" applyProtection="1">
      <alignment horizontal="center" vertical="center" wrapText="1"/>
      <protection hidden="1"/>
    </xf>
    <xf numFmtId="0" fontId="27" fillId="7" borderId="34" xfId="11" applyFont="1" applyFill="1" applyBorder="1" applyAlignment="1" applyProtection="1">
      <alignment horizontal="center" vertical="center" wrapText="1"/>
      <protection hidden="1"/>
    </xf>
    <xf numFmtId="44" fontId="27" fillId="7" borderId="34" xfId="6" applyFont="1" applyFill="1" applyBorder="1" applyAlignment="1" applyProtection="1">
      <alignment horizontal="center" vertical="center" wrapText="1"/>
      <protection hidden="1"/>
    </xf>
    <xf numFmtId="10" fontId="27" fillId="7" borderId="35" xfId="11" applyNumberFormat="1" applyFont="1" applyFill="1" applyBorder="1" applyAlignment="1" applyProtection="1">
      <alignment horizontal="center" vertical="center" wrapText="1"/>
      <protection hidden="1"/>
    </xf>
    <xf numFmtId="164" fontId="19" fillId="6" borderId="38" xfId="11" applyNumberFormat="1" applyFont="1" applyFill="1" applyBorder="1" applyAlignment="1" applyProtection="1">
      <alignment horizontal="center" vertical="center" wrapText="1"/>
      <protection hidden="1"/>
    </xf>
    <xf numFmtId="9" fontId="26" fillId="6" borderId="39" xfId="11" applyNumberFormat="1" applyFont="1" applyFill="1" applyBorder="1" applyAlignment="1" applyProtection="1">
      <alignment horizontal="center" vertical="center" wrapText="1"/>
      <protection hidden="1"/>
    </xf>
    <xf numFmtId="0" fontId="30" fillId="0" borderId="4" xfId="1" applyFont="1" applyBorder="1" applyProtection="1">
      <protection locked="0"/>
    </xf>
    <xf numFmtId="0" fontId="31" fillId="0" borderId="13" xfId="1" applyFont="1" applyBorder="1" applyAlignment="1" applyProtection="1">
      <alignment vertical="center"/>
      <protection locked="0"/>
    </xf>
    <xf numFmtId="0" fontId="31" fillId="0" borderId="15" xfId="1" applyFont="1" applyBorder="1" applyAlignment="1" applyProtection="1">
      <alignment vertical="center"/>
      <protection locked="0"/>
    </xf>
    <xf numFmtId="0" fontId="31" fillId="0" borderId="16" xfId="1" applyFont="1" applyBorder="1" applyAlignment="1" applyProtection="1">
      <alignment vertical="center"/>
      <protection locked="0"/>
    </xf>
    <xf numFmtId="0" fontId="31" fillId="0" borderId="16" xfId="1" applyFont="1" applyBorder="1" applyAlignment="1" applyProtection="1">
      <alignment horizontal="center" vertical="center"/>
      <protection locked="0"/>
    </xf>
    <xf numFmtId="0" fontId="34" fillId="0" borderId="12" xfId="1" applyFont="1" applyBorder="1" applyAlignment="1" applyProtection="1">
      <alignment vertical="center" wrapText="1"/>
      <protection hidden="1"/>
    </xf>
    <xf numFmtId="0" fontId="34" fillId="0" borderId="13" xfId="1" applyFont="1" applyBorder="1" applyAlignment="1" applyProtection="1">
      <alignment horizontal="left" vertical="center"/>
      <protection hidden="1"/>
    </xf>
    <xf numFmtId="0" fontId="34" fillId="0" borderId="13" xfId="1" applyFont="1" applyBorder="1" applyAlignment="1" applyProtection="1">
      <alignment vertical="center"/>
      <protection hidden="1"/>
    </xf>
    <xf numFmtId="0" fontId="36" fillId="6" borderId="42" xfId="0" applyFont="1" applyFill="1" applyBorder="1" applyAlignment="1" applyProtection="1">
      <alignment horizontal="center" vertical="center"/>
      <protection hidden="1"/>
    </xf>
    <xf numFmtId="0" fontId="36" fillId="6" borderId="45" xfId="0" applyFont="1" applyFill="1" applyBorder="1" applyAlignment="1" applyProtection="1">
      <alignment horizontal="center" vertical="center"/>
      <protection hidden="1"/>
    </xf>
    <xf numFmtId="0" fontId="38" fillId="0" borderId="47" xfId="0" applyFont="1" applyBorder="1" applyAlignment="1" applyProtection="1">
      <alignment vertical="center"/>
      <protection hidden="1"/>
    </xf>
    <xf numFmtId="0" fontId="38" fillId="0" borderId="48" xfId="0" applyFont="1" applyBorder="1" applyAlignment="1" applyProtection="1">
      <alignment vertical="center"/>
      <protection hidden="1"/>
    </xf>
    <xf numFmtId="49" fontId="21" fillId="0" borderId="47" xfId="0" applyNumberFormat="1" applyFont="1" applyBorder="1" applyAlignment="1" applyProtection="1">
      <alignment horizontal="center"/>
      <protection hidden="1"/>
    </xf>
    <xf numFmtId="0" fontId="27" fillId="0" borderId="48" xfId="0" applyFont="1" applyBorder="1" applyAlignment="1" applyProtection="1">
      <alignment horizontal="center"/>
      <protection hidden="1"/>
    </xf>
    <xf numFmtId="10" fontId="20" fillId="0" borderId="48" xfId="0" applyNumberFormat="1" applyFont="1" applyBorder="1" applyAlignment="1" applyProtection="1">
      <alignment horizontal="center" vertical="center"/>
      <protection hidden="1"/>
    </xf>
    <xf numFmtId="170" fontId="40" fillId="8" borderId="59" xfId="0" applyNumberFormat="1" applyFont="1" applyFill="1" applyBorder="1" applyAlignment="1" applyProtection="1">
      <alignment vertical="center"/>
      <protection hidden="1"/>
    </xf>
    <xf numFmtId="170" fontId="40" fillId="8" borderId="55" xfId="0" applyNumberFormat="1" applyFont="1" applyFill="1" applyBorder="1" applyAlignment="1" applyProtection="1">
      <alignment vertical="center"/>
      <protection hidden="1"/>
    </xf>
    <xf numFmtId="171" fontId="36" fillId="6" borderId="29" xfId="0" applyNumberFormat="1" applyFont="1" applyFill="1" applyBorder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10" fontId="20" fillId="0" borderId="0" xfId="0" applyNumberFormat="1" applyFont="1" applyProtection="1">
      <protection hidden="1"/>
    </xf>
    <xf numFmtId="0" fontId="0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32" fillId="0" borderId="0" xfId="1" applyFont="1" applyAlignment="1" applyProtection="1">
      <alignment vertical="center"/>
      <protection locked="0"/>
    </xf>
    <xf numFmtId="0" fontId="34" fillId="0" borderId="0" xfId="1" applyFont="1" applyAlignment="1" applyProtection="1">
      <alignment horizontal="center" vertical="center" wrapText="1"/>
      <protection hidden="1"/>
    </xf>
    <xf numFmtId="0" fontId="34" fillId="0" borderId="0" xfId="1" applyFont="1" applyAlignment="1" applyProtection="1">
      <alignment horizontal="left" vertical="center" wrapText="1"/>
      <protection hidden="1"/>
    </xf>
    <xf numFmtId="0" fontId="35" fillId="0" borderId="0" xfId="1" applyFont="1" applyAlignment="1" applyProtection="1">
      <alignment vertical="center"/>
      <protection hidden="1"/>
    </xf>
    <xf numFmtId="0" fontId="34" fillId="0" borderId="0" xfId="1" applyFont="1" applyAlignment="1" applyProtection="1">
      <alignment horizontal="left" vertical="center"/>
      <protection hidden="1"/>
    </xf>
    <xf numFmtId="0" fontId="34" fillId="0" borderId="0" xfId="1" applyFont="1" applyAlignment="1" applyProtection="1">
      <alignment vertical="center"/>
      <protection hidden="1"/>
    </xf>
    <xf numFmtId="4" fontId="34" fillId="0" borderId="0" xfId="1" applyNumberFormat="1" applyFont="1" applyAlignment="1" applyProtection="1">
      <alignment horizontal="center" vertical="center" wrapText="1"/>
      <protection hidden="1"/>
    </xf>
    <xf numFmtId="44" fontId="34" fillId="0" borderId="0" xfId="1" applyNumberFormat="1" applyFont="1" applyAlignment="1" applyProtection="1">
      <alignment vertical="center" wrapText="1"/>
      <protection hidden="1"/>
    </xf>
    <xf numFmtId="0" fontId="34" fillId="0" borderId="0" xfId="1" applyFont="1" applyAlignment="1" applyProtection="1">
      <alignment horizontal="center" vertical="center" wrapText="1"/>
      <protection locked="0"/>
    </xf>
    <xf numFmtId="4" fontId="34" fillId="0" borderId="0" xfId="1" applyNumberFormat="1" applyFont="1" applyAlignment="1" applyProtection="1">
      <alignment horizontal="center" vertical="center" wrapText="1"/>
      <protection locked="0"/>
    </xf>
    <xf numFmtId="44" fontId="34" fillId="0" borderId="14" xfId="1" applyNumberFormat="1" applyFont="1" applyBorder="1" applyAlignment="1" applyProtection="1">
      <alignment vertical="center" wrapText="1"/>
      <protection hidden="1"/>
    </xf>
    <xf numFmtId="0" fontId="30" fillId="0" borderId="0" xfId="1" applyFont="1" applyProtection="1">
      <protection locked="0"/>
    </xf>
    <xf numFmtId="0" fontId="34" fillId="0" borderId="14" xfId="1" applyFont="1" applyBorder="1" applyAlignment="1" applyProtection="1">
      <alignment horizontal="left" vertical="center" wrapText="1"/>
      <protection hidden="1"/>
    </xf>
    <xf numFmtId="0" fontId="34" fillId="0" borderId="14" xfId="1" applyFont="1" applyBorder="1" applyAlignment="1" applyProtection="1">
      <alignment vertical="center"/>
      <protection hidden="1"/>
    </xf>
    <xf numFmtId="0" fontId="30" fillId="0" borderId="11" xfId="1" applyFont="1" applyBorder="1" applyProtection="1">
      <protection locked="0"/>
    </xf>
    <xf numFmtId="0" fontId="33" fillId="0" borderId="17" xfId="1" applyFont="1" applyBorder="1" applyAlignment="1" applyProtection="1">
      <alignment horizontal="left" vertical="center"/>
      <protection locked="0"/>
    </xf>
    <xf numFmtId="164" fontId="49" fillId="0" borderId="0" xfId="2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/>
      <protection hidden="1"/>
    </xf>
    <xf numFmtId="166" fontId="0" fillId="0" borderId="83" xfId="1" applyNumberFormat="1" applyFont="1" applyBorder="1" applyAlignment="1" applyProtection="1">
      <alignment horizontal="centerContinuous" vertical="center"/>
      <protection hidden="1"/>
    </xf>
    <xf numFmtId="166" fontId="8" fillId="0" borderId="76" xfId="1" applyNumberFormat="1" applyFont="1" applyBorder="1" applyAlignment="1" applyProtection="1">
      <alignment horizontal="centerContinuous" vertical="center"/>
      <protection hidden="1"/>
    </xf>
    <xf numFmtId="0" fontId="8" fillId="0" borderId="77" xfId="1" applyFont="1" applyBorder="1" applyAlignment="1" applyProtection="1">
      <alignment horizontal="center" vertical="center" wrapText="1"/>
      <protection hidden="1"/>
    </xf>
    <xf numFmtId="0" fontId="8" fillId="0" borderId="77" xfId="1" applyFont="1" applyBorder="1" applyAlignment="1" applyProtection="1">
      <alignment horizontal="left" vertical="center" wrapText="1"/>
      <protection hidden="1"/>
    </xf>
    <xf numFmtId="166" fontId="0" fillId="0" borderId="77" xfId="1" applyNumberFormat="1" applyFont="1" applyBorder="1" applyAlignment="1" applyProtection="1">
      <alignment horizontal="centerContinuous" vertical="center"/>
      <protection hidden="1"/>
    </xf>
    <xf numFmtId="166" fontId="8" fillId="0" borderId="86" xfId="1" applyNumberFormat="1" applyFont="1" applyBorder="1" applyAlignment="1" applyProtection="1">
      <alignment horizontal="centerContinuous" vertical="center"/>
      <protection hidden="1"/>
    </xf>
    <xf numFmtId="166" fontId="0" fillId="0" borderId="81" xfId="1" applyNumberFormat="1" applyFont="1" applyBorder="1" applyAlignment="1" applyProtection="1">
      <alignment horizontal="centerContinuous" vertical="center"/>
      <protection hidden="1"/>
    </xf>
    <xf numFmtId="0" fontId="8" fillId="0" borderId="81" xfId="1" applyFont="1" applyBorder="1" applyAlignment="1" applyProtection="1">
      <alignment horizontal="center" vertical="center" wrapText="1"/>
      <protection hidden="1"/>
    </xf>
    <xf numFmtId="0" fontId="8" fillId="0" borderId="81" xfId="1" applyFont="1" applyBorder="1" applyAlignment="1" applyProtection="1">
      <alignment horizontal="left" vertical="center" wrapText="1"/>
      <protection hidden="1"/>
    </xf>
    <xf numFmtId="166" fontId="8" fillId="0" borderId="78" xfId="1" applyNumberFormat="1" applyFont="1" applyBorder="1" applyAlignment="1" applyProtection="1">
      <alignment horizontal="centerContinuous" vertical="center"/>
      <protection hidden="1"/>
    </xf>
    <xf numFmtId="166" fontId="0" fillId="0" borderId="79" xfId="1" applyNumberFormat="1" applyFont="1" applyBorder="1" applyAlignment="1" applyProtection="1">
      <alignment horizontal="centerContinuous" vertical="center"/>
      <protection hidden="1"/>
    </xf>
    <xf numFmtId="0" fontId="8" fillId="0" borderId="79" xfId="1" applyFont="1" applyBorder="1" applyAlignment="1" applyProtection="1">
      <alignment horizontal="center" vertical="center" wrapText="1"/>
      <protection hidden="1"/>
    </xf>
    <xf numFmtId="0" fontId="8" fillId="0" borderId="79" xfId="1" applyFont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4" fontId="27" fillId="7" borderId="29" xfId="6" applyFont="1" applyFill="1" applyBorder="1" applyAlignment="1" applyProtection="1">
      <alignment horizontal="center" vertical="center" wrapText="1"/>
      <protection hidden="1"/>
    </xf>
    <xf numFmtId="4" fontId="27" fillId="7" borderId="34" xfId="1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Continuous" vertical="center"/>
      <protection locked="0"/>
    </xf>
    <xf numFmtId="4" fontId="8" fillId="5" borderId="9" xfId="1" applyNumberFormat="1" applyFont="1" applyFill="1" applyBorder="1" applyAlignment="1" applyProtection="1">
      <alignment horizontal="center" vertical="center" wrapText="1"/>
      <protection hidden="1"/>
    </xf>
    <xf numFmtId="1" fontId="36" fillId="6" borderId="29" xfId="0" applyNumberFormat="1" applyFont="1" applyFill="1" applyBorder="1" applyAlignment="1" applyProtection="1">
      <alignment horizontal="center" vertical="center"/>
      <protection hidden="1"/>
    </xf>
    <xf numFmtId="0" fontId="12" fillId="6" borderId="36" xfId="11" applyFont="1" applyFill="1" applyBorder="1" applyAlignment="1" applyProtection="1">
      <alignment horizontal="center" vertical="center" wrapText="1"/>
      <protection hidden="1"/>
    </xf>
    <xf numFmtId="0" fontId="7" fillId="0" borderId="37" xfId="11" applyFont="1" applyBorder="1" applyProtection="1">
      <protection hidden="1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14" xfId="1" applyFont="1" applyBorder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32" fillId="0" borderId="14" xfId="1" applyFont="1" applyBorder="1" applyAlignment="1" applyProtection="1">
      <alignment horizontal="center" vertical="center"/>
      <protection locked="0"/>
    </xf>
    <xf numFmtId="0" fontId="34" fillId="0" borderId="4" xfId="1" applyFont="1" applyBorder="1" applyAlignment="1" applyProtection="1">
      <alignment horizontal="left" vertical="center" wrapText="1"/>
      <protection hidden="1"/>
    </xf>
    <xf numFmtId="0" fontId="34" fillId="0" borderId="11" xfId="1" applyFont="1" applyBorder="1" applyAlignment="1" applyProtection="1">
      <alignment horizontal="left" vertical="center" wrapText="1"/>
      <protection hidden="1"/>
    </xf>
    <xf numFmtId="0" fontId="34" fillId="0" borderId="0" xfId="1" applyFont="1" applyAlignment="1" applyProtection="1">
      <alignment horizontal="left" vertical="center"/>
      <protection hidden="1"/>
    </xf>
    <xf numFmtId="0" fontId="34" fillId="0" borderId="14" xfId="1" applyFont="1" applyBorder="1" applyAlignment="1" applyProtection="1">
      <alignment horizontal="left" vertical="center"/>
      <protection hidden="1"/>
    </xf>
    <xf numFmtId="166" fontId="38" fillId="0" borderId="56" xfId="0" applyNumberFormat="1" applyFont="1" applyBorder="1" applyAlignment="1" applyProtection="1">
      <alignment horizontal="center" vertical="center" wrapText="1"/>
      <protection hidden="1"/>
    </xf>
    <xf numFmtId="0" fontId="39" fillId="0" borderId="52" xfId="0" applyFont="1" applyBorder="1" applyProtection="1">
      <protection hidden="1"/>
    </xf>
    <xf numFmtId="10" fontId="38" fillId="0" borderId="49" xfId="0" applyNumberFormat="1" applyFont="1" applyBorder="1" applyAlignment="1" applyProtection="1">
      <alignment horizontal="center" vertical="center"/>
      <protection hidden="1"/>
    </xf>
    <xf numFmtId="0" fontId="39" fillId="0" borderId="53" xfId="0" applyFont="1" applyBorder="1" applyProtection="1">
      <protection hidden="1"/>
    </xf>
    <xf numFmtId="44" fontId="38" fillId="0" borderId="50" xfId="6" applyFont="1" applyBorder="1" applyAlignment="1" applyProtection="1">
      <alignment horizontal="center" vertical="center"/>
      <protection hidden="1"/>
    </xf>
    <xf numFmtId="44" fontId="39" fillId="0" borderId="54" xfId="6" applyFont="1" applyBorder="1" applyProtection="1">
      <protection hidden="1"/>
    </xf>
    <xf numFmtId="166" fontId="38" fillId="0" borderId="58" xfId="0" applyNumberFormat="1" applyFont="1" applyBorder="1" applyAlignment="1" applyProtection="1">
      <alignment horizontal="center" vertical="center" wrapText="1"/>
      <protection hidden="1"/>
    </xf>
    <xf numFmtId="0" fontId="39" fillId="0" borderId="58" xfId="0" applyFont="1" applyBorder="1" applyProtection="1">
      <protection hidden="1"/>
    </xf>
    <xf numFmtId="0" fontId="34" fillId="0" borderId="0" xfId="1" applyFont="1" applyAlignment="1" applyProtection="1">
      <alignment vertical="center" wrapText="1"/>
      <protection hidden="1"/>
    </xf>
    <xf numFmtId="0" fontId="36" fillId="6" borderId="40" xfId="0" applyFont="1" applyFill="1" applyBorder="1" applyAlignment="1" applyProtection="1">
      <alignment horizontal="center" vertical="center"/>
      <protection hidden="1"/>
    </xf>
    <xf numFmtId="0" fontId="37" fillId="0" borderId="43" xfId="0" applyFont="1" applyBorder="1" applyProtection="1">
      <protection hidden="1"/>
    </xf>
    <xf numFmtId="0" fontId="36" fillId="6" borderId="41" xfId="0" applyFont="1" applyFill="1" applyBorder="1" applyAlignment="1" applyProtection="1">
      <alignment horizontal="center" vertical="center"/>
      <protection hidden="1"/>
    </xf>
    <xf numFmtId="0" fontId="37" fillId="0" borderId="44" xfId="0" applyFont="1" applyBorder="1" applyProtection="1">
      <protection hidden="1"/>
    </xf>
    <xf numFmtId="166" fontId="38" fillId="0" borderId="30" xfId="0" applyNumberFormat="1" applyFont="1" applyBorder="1" applyAlignment="1" applyProtection="1">
      <alignment horizontal="center" vertical="center" wrapText="1"/>
      <protection hidden="1"/>
    </xf>
    <xf numFmtId="164" fontId="42" fillId="0" borderId="67" xfId="0" applyNumberFormat="1" applyFont="1" applyBorder="1" applyAlignment="1" applyProtection="1">
      <alignment horizontal="center" vertical="center"/>
      <protection hidden="1"/>
    </xf>
    <xf numFmtId="164" fontId="42" fillId="0" borderId="68" xfId="0" applyNumberFormat="1" applyFont="1" applyBorder="1" applyAlignment="1" applyProtection="1">
      <alignment horizontal="center" vertical="center"/>
      <protection hidden="1"/>
    </xf>
    <xf numFmtId="164" fontId="42" fillId="0" borderId="69" xfId="0" applyNumberFormat="1" applyFont="1" applyBorder="1" applyAlignment="1" applyProtection="1">
      <alignment horizontal="center" vertical="center"/>
      <protection hidden="1"/>
    </xf>
    <xf numFmtId="0" fontId="12" fillId="6" borderId="60" xfId="0" applyFont="1" applyFill="1" applyBorder="1" applyAlignment="1" applyProtection="1">
      <alignment horizontal="center" vertical="center"/>
      <protection hidden="1"/>
    </xf>
    <xf numFmtId="0" fontId="7" fillId="0" borderId="13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36" fillId="6" borderId="61" xfId="0" applyFont="1" applyFill="1" applyBorder="1" applyAlignment="1" applyProtection="1">
      <alignment horizontal="center" vertical="center"/>
      <protection hidden="1"/>
    </xf>
    <xf numFmtId="0" fontId="37" fillId="0" borderId="46" xfId="0" applyFont="1" applyBorder="1" applyProtection="1">
      <protection hidden="1"/>
    </xf>
    <xf numFmtId="0" fontId="37" fillId="0" borderId="65" xfId="0" applyFont="1" applyBorder="1" applyProtection="1">
      <protection hidden="1"/>
    </xf>
    <xf numFmtId="9" fontId="12" fillId="6" borderId="50" xfId="0" applyNumberFormat="1" applyFont="1" applyFill="1" applyBorder="1" applyAlignment="1" applyProtection="1">
      <alignment horizontal="center" vertical="center"/>
      <protection hidden="1"/>
    </xf>
    <xf numFmtId="0" fontId="7" fillId="0" borderId="29" xfId="0" applyFont="1" applyBorder="1" applyProtection="1">
      <protection hidden="1"/>
    </xf>
    <xf numFmtId="0" fontId="7" fillId="0" borderId="66" xfId="0" applyFont="1" applyBorder="1" applyProtection="1">
      <protection hidden="1"/>
    </xf>
    <xf numFmtId="164" fontId="12" fillId="6" borderId="50" xfId="0" applyNumberFormat="1" applyFont="1" applyFill="1" applyBorder="1" applyAlignment="1" applyProtection="1">
      <alignment horizontal="center" vertical="center"/>
      <protection hidden="1"/>
    </xf>
    <xf numFmtId="164" fontId="38" fillId="0" borderId="60" xfId="0" applyNumberFormat="1" applyFont="1" applyBorder="1" applyAlignment="1" applyProtection="1">
      <alignment horizontal="center" vertical="center"/>
      <protection hidden="1"/>
    </xf>
    <xf numFmtId="0" fontId="7" fillId="0" borderId="62" xfId="0" applyFont="1" applyBorder="1" applyProtection="1">
      <protection hidden="1"/>
    </xf>
    <xf numFmtId="164" fontId="41" fillId="0" borderId="61" xfId="0" applyNumberFormat="1" applyFont="1" applyBorder="1" applyAlignment="1" applyProtection="1">
      <alignment horizontal="center" vertical="center"/>
      <protection hidden="1"/>
    </xf>
    <xf numFmtId="0" fontId="37" fillId="0" borderId="63" xfId="0" applyFont="1" applyBorder="1" applyProtection="1">
      <protection hidden="1"/>
    </xf>
    <xf numFmtId="9" fontId="38" fillId="0" borderId="29" xfId="0" applyNumberFormat="1" applyFont="1" applyBorder="1" applyAlignment="1" applyProtection="1">
      <alignment horizontal="center" vertical="center"/>
      <protection hidden="1"/>
    </xf>
    <xf numFmtId="0" fontId="7" fillId="0" borderId="64" xfId="0" applyFont="1" applyBorder="1" applyProtection="1">
      <protection hidden="1"/>
    </xf>
    <xf numFmtId="164" fontId="38" fillId="0" borderId="50" xfId="0" applyNumberFormat="1" applyFont="1" applyBorder="1" applyAlignment="1" applyProtection="1">
      <alignment horizontal="center" vertical="center"/>
      <protection hidden="1"/>
    </xf>
    <xf numFmtId="164" fontId="43" fillId="6" borderId="67" xfId="0" applyNumberFormat="1" applyFont="1" applyFill="1" applyBorder="1" applyAlignment="1" applyProtection="1">
      <alignment horizontal="center" vertical="center"/>
      <protection hidden="1"/>
    </xf>
    <xf numFmtId="164" fontId="43" fillId="6" borderId="68" xfId="0" applyNumberFormat="1" applyFont="1" applyFill="1" applyBorder="1" applyAlignment="1" applyProtection="1">
      <alignment horizontal="center" vertical="center"/>
      <protection hidden="1"/>
    </xf>
    <xf numFmtId="164" fontId="43" fillId="6" borderId="69" xfId="0" applyNumberFormat="1" applyFont="1" applyFill="1" applyBorder="1" applyAlignment="1" applyProtection="1">
      <alignment horizontal="center" vertical="center"/>
      <protection hidden="1"/>
    </xf>
    <xf numFmtId="164" fontId="42" fillId="0" borderId="12" xfId="0" applyNumberFormat="1" applyFont="1" applyBorder="1" applyAlignment="1" applyProtection="1">
      <alignment horizontal="center" vertical="center"/>
      <protection hidden="1"/>
    </xf>
    <xf numFmtId="164" fontId="42" fillId="0" borderId="13" xfId="0" applyNumberFormat="1" applyFont="1" applyBorder="1" applyAlignment="1" applyProtection="1">
      <alignment horizontal="center" vertical="center"/>
      <protection hidden="1"/>
    </xf>
    <xf numFmtId="0" fontId="22" fillId="0" borderId="4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14" xfId="1" applyFont="1" applyBorder="1" applyAlignment="1" applyProtection="1">
      <alignment vertical="center"/>
      <protection locked="0"/>
    </xf>
    <xf numFmtId="0" fontId="24" fillId="0" borderId="0" xfId="1" applyFont="1" applyAlignment="1" applyProtection="1">
      <alignment vertical="center"/>
      <protection locked="0"/>
    </xf>
    <xf numFmtId="0" fontId="24" fillId="0" borderId="14" xfId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14" fillId="0" borderId="13" xfId="1" applyFont="1" applyBorder="1" applyAlignment="1" applyProtection="1">
      <alignment vertical="center"/>
      <protection locked="0"/>
    </xf>
    <xf numFmtId="44" fontId="0" fillId="0" borderId="0" xfId="0" applyNumberFormat="1" applyAlignment="1" applyProtection="1">
      <alignment horizontal="left" vertical="top"/>
      <protection locked="0"/>
    </xf>
    <xf numFmtId="170" fontId="51" fillId="0" borderId="0" xfId="0" applyNumberFormat="1" applyFont="1" applyAlignment="1" applyProtection="1">
      <alignment horizontal="left" vertical="top"/>
      <protection locked="0"/>
    </xf>
    <xf numFmtId="0" fontId="18" fillId="0" borderId="0" xfId="11" applyFont="1" applyAlignment="1" applyProtection="1">
      <alignment horizontal="center" vertical="center" wrapText="1"/>
      <protection locked="0"/>
    </xf>
    <xf numFmtId="165" fontId="28" fillId="0" borderId="0" xfId="11" applyNumberFormat="1" applyFont="1" applyAlignment="1" applyProtection="1">
      <alignment horizontal="center" vertical="center" wrapText="1"/>
      <protection locked="0"/>
    </xf>
    <xf numFmtId="0" fontId="18" fillId="0" borderId="0" xfId="11" applyFont="1" applyAlignment="1" applyProtection="1">
      <alignment horizontal="center" vertical="center"/>
      <protection locked="0"/>
    </xf>
    <xf numFmtId="0" fontId="18" fillId="0" borderId="0" xfId="11" applyFont="1" applyAlignment="1" applyProtection="1">
      <alignment vertical="center"/>
      <protection locked="0"/>
    </xf>
    <xf numFmtId="165" fontId="28" fillId="0" borderId="0" xfId="11" applyNumberFormat="1" applyFont="1" applyAlignment="1" applyProtection="1">
      <alignment horizontal="center" vertical="center"/>
      <protection locked="0"/>
    </xf>
    <xf numFmtId="0" fontId="0" fillId="0" borderId="0" xfId="1" applyFont="1" applyAlignment="1" applyProtection="1">
      <alignment horizontal="centerContinuous" vertical="center" wrapText="1"/>
      <protection locked="0"/>
    </xf>
    <xf numFmtId="0" fontId="18" fillId="0" borderId="0" xfId="11" applyFont="1" applyAlignment="1" applyProtection="1">
      <alignment horizontal="centerContinuous" vertical="center"/>
      <protection locked="0"/>
    </xf>
    <xf numFmtId="4" fontId="0" fillId="0" borderId="0" xfId="1" applyNumberFormat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Continuous" vertical="center"/>
      <protection locked="0"/>
    </xf>
    <xf numFmtId="44" fontId="18" fillId="0" borderId="0" xfId="11" applyNumberFormat="1" applyFont="1" applyAlignment="1" applyProtection="1">
      <alignment horizontal="centerContinuous" vertical="center"/>
      <protection locked="0"/>
    </xf>
    <xf numFmtId="0" fontId="10" fillId="0" borderId="0" xfId="11" applyProtection="1">
      <protection hidden="1"/>
    </xf>
    <xf numFmtId="169" fontId="14" fillId="0" borderId="14" xfId="6" applyNumberFormat="1" applyFont="1" applyBorder="1" applyAlignment="1" applyProtection="1">
      <alignment horizontal="center" vertical="center" wrapText="1"/>
      <protection hidden="1"/>
    </xf>
    <xf numFmtId="167" fontId="14" fillId="0" borderId="14" xfId="6" applyNumberFormat="1" applyFont="1" applyBorder="1" applyAlignment="1" applyProtection="1">
      <alignment horizontal="center" vertical="center" wrapText="1"/>
      <protection hidden="1"/>
    </xf>
    <xf numFmtId="0" fontId="14" fillId="0" borderId="13" xfId="1" applyFont="1" applyBorder="1" applyAlignment="1" applyProtection="1">
      <alignment horizontal="left" vertical="center" wrapText="1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6" fillId="0" borderId="14" xfId="1" applyFont="1" applyBorder="1" applyAlignment="1" applyProtection="1">
      <alignment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2" fontId="5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2" fontId="0" fillId="0" borderId="0" xfId="0" applyNumberFormat="1" applyAlignment="1" applyProtection="1">
      <alignment horizontal="left" vertical="top"/>
      <protection locked="0"/>
    </xf>
    <xf numFmtId="0" fontId="0" fillId="0" borderId="87" xfId="0" applyBorder="1" applyAlignment="1" applyProtection="1">
      <alignment horizontal="left" vertical="top"/>
      <protection locked="0"/>
    </xf>
    <xf numFmtId="43" fontId="0" fillId="0" borderId="0" xfId="0" applyNumberForma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left" vertical="top"/>
      <protection locked="0"/>
    </xf>
    <xf numFmtId="0" fontId="52" fillId="0" borderId="0" xfId="0" applyFont="1" applyAlignment="1" applyProtection="1">
      <alignment horizontal="center" vertical="top"/>
      <protection locked="0"/>
    </xf>
    <xf numFmtId="2" fontId="52" fillId="0" borderId="0" xfId="0" applyNumberFormat="1" applyFont="1" applyAlignment="1" applyProtection="1">
      <alignment horizontal="center" vertical="top"/>
      <protection locked="0"/>
    </xf>
    <xf numFmtId="4" fontId="52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left" vertical="top"/>
      <protection locked="0"/>
    </xf>
    <xf numFmtId="44" fontId="51" fillId="0" borderId="0" xfId="0" applyNumberFormat="1" applyFont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2" fontId="10" fillId="0" borderId="4" xfId="0" applyNumberFormat="1" applyFont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2" fontId="10" fillId="0" borderId="0" xfId="0" applyNumberFormat="1" applyFont="1" applyAlignment="1" applyProtection="1">
      <alignment horizontal="left" vertical="center" wrapText="1"/>
      <protection hidden="1"/>
    </xf>
    <xf numFmtId="0" fontId="10" fillId="0" borderId="14" xfId="0" applyFont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" fontId="3" fillId="0" borderId="0" xfId="0" applyNumberFormat="1" applyFont="1" applyAlignment="1" applyProtection="1">
      <alignment horizontal="center" vertical="center" wrapText="1"/>
      <protection hidden="1"/>
    </xf>
    <xf numFmtId="4" fontId="3" fillId="0" borderId="14" xfId="0" applyNumberFormat="1" applyFont="1" applyBorder="1" applyAlignment="1" applyProtection="1">
      <alignment horizontal="left" vertical="center" wrapText="1"/>
      <protection hidden="1"/>
    </xf>
    <xf numFmtId="2" fontId="4" fillId="0" borderId="0" xfId="0" applyNumberFormat="1" applyFont="1" applyAlignment="1" applyProtection="1">
      <alignment horizontal="left" vertical="center" wrapText="1"/>
      <protection hidden="1"/>
    </xf>
    <xf numFmtId="44" fontId="3" fillId="0" borderId="0" xfId="0" applyNumberFormat="1" applyFont="1" applyAlignment="1" applyProtection="1">
      <alignment horizontal="center" vertical="center" wrapText="1"/>
      <protection hidden="1"/>
    </xf>
    <xf numFmtId="8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alignment horizontal="left" vertical="center" wrapText="1"/>
      <protection hidden="1"/>
    </xf>
    <xf numFmtId="0" fontId="10" fillId="0" borderId="16" xfId="0" applyFont="1" applyBorder="1" applyAlignment="1" applyProtection="1">
      <alignment horizontal="left" vertical="center" wrapText="1"/>
      <protection hidden="1"/>
    </xf>
    <xf numFmtId="0" fontId="4" fillId="0" borderId="16" xfId="0" applyFont="1" applyBorder="1" applyAlignment="1" applyProtection="1">
      <alignment horizontal="left" vertical="center" wrapText="1"/>
      <protection hidden="1"/>
    </xf>
    <xf numFmtId="0" fontId="4" fillId="0" borderId="16" xfId="0" applyFont="1" applyBorder="1" applyAlignment="1" applyProtection="1">
      <alignment horizontal="left" vertical="center" wrapText="1"/>
      <protection hidden="1"/>
    </xf>
    <xf numFmtId="167" fontId="3" fillId="0" borderId="16" xfId="0" applyNumberFormat="1" applyFont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2" fontId="0" fillId="0" borderId="0" xfId="0" applyNumberFormat="1" applyAlignment="1" applyProtection="1">
      <alignment horizontal="left" vertical="top"/>
      <protection hidden="1"/>
    </xf>
    <xf numFmtId="0" fontId="12" fillId="2" borderId="4" xfId="1" applyFont="1" applyFill="1" applyBorder="1" applyAlignment="1" applyProtection="1">
      <alignment horizontal="center" vertical="center" wrapText="1"/>
      <protection hidden="1"/>
    </xf>
    <xf numFmtId="0" fontId="12" fillId="2" borderId="5" xfId="1" applyFont="1" applyFill="1" applyBorder="1" applyAlignment="1" applyProtection="1">
      <alignment horizontal="left" vertical="center" wrapText="1"/>
      <protection hidden="1"/>
    </xf>
    <xf numFmtId="0" fontId="12" fillId="2" borderId="6" xfId="1" applyFont="1" applyFill="1" applyBorder="1" applyAlignment="1" applyProtection="1">
      <alignment horizontal="center" vertical="center" wrapText="1"/>
      <protection hidden="1"/>
    </xf>
    <xf numFmtId="2" fontId="12" fillId="3" borderId="5" xfId="1" applyNumberFormat="1" applyFont="1" applyFill="1" applyBorder="1" applyAlignment="1" applyProtection="1">
      <alignment horizontal="center" vertical="center" wrapText="1"/>
      <protection hidden="1"/>
    </xf>
    <xf numFmtId="4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12" fillId="2" borderId="6" xfId="2" applyFont="1" applyFill="1" applyBorder="1" applyAlignment="1" applyProtection="1">
      <alignment horizontal="center" vertical="center" wrapText="1"/>
      <protection hidden="1"/>
    </xf>
    <xf numFmtId="165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8" fillId="4" borderId="9" xfId="2" applyFont="1" applyFill="1" applyBorder="1" applyAlignment="1" applyProtection="1">
      <alignment horizontal="centerContinuous"/>
      <protection hidden="1"/>
    </xf>
    <xf numFmtId="10" fontId="8" fillId="4" borderId="10" xfId="7" applyNumberFormat="1" applyFont="1" applyFill="1" applyBorder="1" applyAlignment="1" applyProtection="1">
      <alignment vertical="center"/>
      <protection hidden="1"/>
    </xf>
    <xf numFmtId="164" fontId="8" fillId="0" borderId="74" xfId="2" applyFont="1" applyBorder="1" applyAlignment="1" applyProtection="1">
      <alignment horizontal="centerContinuous" vertical="center"/>
      <protection hidden="1"/>
    </xf>
    <xf numFmtId="2" fontId="8" fillId="0" borderId="71" xfId="2" applyNumberFormat="1" applyFont="1" applyBorder="1" applyAlignment="1" applyProtection="1">
      <alignment horizontal="centerContinuous" vertical="center"/>
      <protection hidden="1"/>
    </xf>
    <xf numFmtId="164" fontId="8" fillId="0" borderId="71" xfId="2" applyFont="1" applyBorder="1" applyAlignment="1" applyProtection="1">
      <alignment horizontal="centerContinuous" vertical="center"/>
      <protection hidden="1"/>
    </xf>
    <xf numFmtId="10" fontId="8" fillId="0" borderId="84" xfId="7" applyNumberFormat="1" applyFont="1" applyBorder="1" applyAlignment="1" applyProtection="1">
      <alignment vertical="center"/>
      <protection hidden="1"/>
    </xf>
    <xf numFmtId="0" fontId="13" fillId="0" borderId="19" xfId="1" applyFont="1" applyBorder="1" applyAlignment="1" applyProtection="1">
      <alignment horizontal="center" vertical="center" wrapText="1"/>
      <protection hidden="1"/>
    </xf>
    <xf numFmtId="0" fontId="13" fillId="0" borderId="82" xfId="1" applyFont="1" applyBorder="1" applyAlignment="1" applyProtection="1">
      <alignment horizontal="center" vertical="center" wrapText="1"/>
      <protection hidden="1"/>
    </xf>
    <xf numFmtId="0" fontId="13" fillId="0" borderId="19" xfId="1" applyFont="1" applyBorder="1" applyAlignment="1" applyProtection="1">
      <alignment vertical="center" wrapText="1"/>
      <protection hidden="1"/>
    </xf>
    <xf numFmtId="2" fontId="13" fillId="0" borderId="19" xfId="1" applyNumberFormat="1" applyFont="1" applyBorder="1" applyAlignment="1" applyProtection="1">
      <alignment horizontal="center" vertical="center" wrapText="1"/>
      <protection hidden="1"/>
    </xf>
    <xf numFmtId="164" fontId="7" fillId="0" borderId="19" xfId="2" applyBorder="1" applyAlignment="1" applyProtection="1">
      <alignment vertical="center"/>
      <protection hidden="1"/>
    </xf>
    <xf numFmtId="10" fontId="7" fillId="0" borderId="19" xfId="7" applyNumberFormat="1" applyFont="1" applyBorder="1" applyAlignment="1" applyProtection="1">
      <alignment horizontal="center" vertical="center"/>
      <protection hidden="1"/>
    </xf>
    <xf numFmtId="10" fontId="7" fillId="0" borderId="19" xfId="3" applyNumberFormat="1" applyBorder="1" applyAlignment="1" applyProtection="1">
      <alignment vertical="center"/>
      <protection hidden="1"/>
    </xf>
    <xf numFmtId="0" fontId="13" fillId="0" borderId="85" xfId="1" applyFont="1" applyBorder="1" applyAlignment="1" applyProtection="1">
      <alignment horizontal="center" vertical="center" wrapText="1"/>
      <protection hidden="1"/>
    </xf>
    <xf numFmtId="0" fontId="13" fillId="0" borderId="85" xfId="1" applyFont="1" applyBorder="1" applyAlignment="1" applyProtection="1">
      <alignment vertical="center" wrapText="1"/>
      <protection hidden="1"/>
    </xf>
    <xf numFmtId="2" fontId="13" fillId="0" borderId="85" xfId="1" applyNumberFormat="1" applyFont="1" applyBorder="1" applyAlignment="1" applyProtection="1">
      <alignment horizontal="center" vertical="center" wrapText="1"/>
      <protection hidden="1"/>
    </xf>
    <xf numFmtId="164" fontId="7" fillId="0" borderId="85" xfId="2" applyBorder="1" applyAlignment="1" applyProtection="1">
      <alignment vertical="center"/>
      <protection hidden="1"/>
    </xf>
    <xf numFmtId="10" fontId="7" fillId="0" borderId="89" xfId="3" applyNumberFormat="1" applyBorder="1" applyAlignment="1" applyProtection="1">
      <alignment vertical="center"/>
      <protection hidden="1"/>
    </xf>
    <xf numFmtId="10" fontId="8" fillId="0" borderId="72" xfId="7" applyNumberFormat="1" applyFont="1" applyBorder="1" applyAlignment="1" applyProtection="1">
      <alignment vertical="center"/>
      <protection hidden="1"/>
    </xf>
    <xf numFmtId="0" fontId="13" fillId="0" borderId="18" xfId="1" applyFont="1" applyBorder="1" applyAlignment="1" applyProtection="1">
      <alignment horizontal="center" vertical="center" wrapText="1"/>
      <protection hidden="1"/>
    </xf>
    <xf numFmtId="0" fontId="13" fillId="0" borderId="18" xfId="1" applyFont="1" applyBorder="1" applyAlignment="1" applyProtection="1">
      <alignment vertical="center" wrapText="1"/>
      <protection hidden="1"/>
    </xf>
    <xf numFmtId="2" fontId="13" fillId="0" borderId="18" xfId="1" applyNumberFormat="1" applyFont="1" applyBorder="1" applyAlignment="1" applyProtection="1">
      <alignment horizontal="center" vertical="center" wrapText="1"/>
      <protection hidden="1"/>
    </xf>
    <xf numFmtId="164" fontId="7" fillId="0" borderId="18" xfId="2" applyBorder="1" applyAlignment="1" applyProtection="1">
      <alignment vertical="center"/>
      <protection hidden="1"/>
    </xf>
    <xf numFmtId="0" fontId="13" fillId="0" borderId="89" xfId="1" applyFont="1" applyBorder="1" applyAlignment="1" applyProtection="1">
      <alignment horizontal="center" vertical="center" wrapText="1"/>
      <protection hidden="1"/>
    </xf>
    <xf numFmtId="0" fontId="13" fillId="0" borderId="89" xfId="1" applyFont="1" applyBorder="1" applyAlignment="1" applyProtection="1">
      <alignment vertical="center" wrapText="1"/>
      <protection hidden="1"/>
    </xf>
    <xf numFmtId="164" fontId="7" fillId="0" borderId="89" xfId="2" applyBorder="1" applyAlignment="1" applyProtection="1">
      <alignment vertical="center"/>
      <protection hidden="1"/>
    </xf>
    <xf numFmtId="10" fontId="7" fillId="0" borderId="28" xfId="3" applyNumberFormat="1" applyBorder="1" applyAlignment="1" applyProtection="1">
      <alignment vertical="center"/>
      <protection hidden="1"/>
    </xf>
    <xf numFmtId="0" fontId="13" fillId="0" borderId="28" xfId="1" applyFont="1" applyBorder="1" applyAlignment="1" applyProtection="1">
      <alignment horizontal="center" vertical="center" wrapText="1"/>
      <protection hidden="1"/>
    </xf>
    <xf numFmtId="2" fontId="13" fillId="0" borderId="28" xfId="1" applyNumberFormat="1" applyFont="1" applyBorder="1" applyAlignment="1" applyProtection="1">
      <alignment horizontal="center" vertical="center" wrapText="1"/>
      <protection hidden="1"/>
    </xf>
    <xf numFmtId="10" fontId="7" fillId="0" borderId="18" xfId="3" applyNumberFormat="1" applyBorder="1" applyAlignment="1" applyProtection="1">
      <alignment vertical="center"/>
      <protection hidden="1"/>
    </xf>
    <xf numFmtId="2" fontId="13" fillId="0" borderId="89" xfId="1" applyNumberFormat="1" applyFont="1" applyBorder="1" applyAlignment="1" applyProtection="1">
      <alignment horizontal="center" vertical="center" wrapText="1"/>
      <protection hidden="1"/>
    </xf>
    <xf numFmtId="164" fontId="7" fillId="0" borderId="28" xfId="2" applyBorder="1" applyAlignment="1" applyProtection="1">
      <alignment vertical="center"/>
      <protection hidden="1"/>
    </xf>
    <xf numFmtId="0" fontId="13" fillId="0" borderId="81" xfId="1" applyFont="1" applyBorder="1" applyAlignment="1" applyProtection="1">
      <alignment horizontal="center" vertical="center" wrapText="1"/>
      <protection hidden="1"/>
    </xf>
    <xf numFmtId="10" fontId="7" fillId="0" borderId="85" xfId="3" applyNumberFormat="1" applyBorder="1" applyAlignment="1" applyProtection="1">
      <alignment vertical="center"/>
      <protection hidden="1"/>
    </xf>
    <xf numFmtId="10" fontId="8" fillId="0" borderId="80" xfId="7" applyNumberFormat="1" applyFont="1" applyBorder="1" applyAlignment="1" applyProtection="1">
      <alignment vertical="center"/>
      <protection hidden="1"/>
    </xf>
    <xf numFmtId="10" fontId="7" fillId="0" borderId="82" xfId="3" applyNumberFormat="1" applyBorder="1" applyAlignment="1" applyProtection="1">
      <alignment vertical="center"/>
      <protection hidden="1"/>
    </xf>
    <xf numFmtId="164" fontId="7" fillId="0" borderId="90" xfId="2" applyBorder="1" applyAlignment="1" applyProtection="1">
      <alignment vertical="center"/>
      <protection hidden="1"/>
    </xf>
    <xf numFmtId="0" fontId="13" fillId="9" borderId="18" xfId="1" applyFont="1" applyFill="1" applyBorder="1" applyAlignment="1" applyProtection="1">
      <alignment horizontal="center" vertical="center" wrapText="1"/>
      <protection hidden="1"/>
    </xf>
    <xf numFmtId="0" fontId="13" fillId="9" borderId="18" xfId="1" applyFont="1" applyFill="1" applyBorder="1" applyAlignment="1" applyProtection="1">
      <alignment vertical="center" wrapText="1"/>
      <protection hidden="1"/>
    </xf>
    <xf numFmtId="2" fontId="13" fillId="9" borderId="18" xfId="1" applyNumberFormat="1" applyFont="1" applyFill="1" applyBorder="1" applyAlignment="1" applyProtection="1">
      <alignment horizontal="center" vertical="center" wrapText="1"/>
      <protection hidden="1"/>
    </xf>
    <xf numFmtId="164" fontId="7" fillId="9" borderId="18" xfId="2" applyFill="1" applyBorder="1" applyAlignment="1" applyProtection="1">
      <alignment vertical="center"/>
      <protection hidden="1"/>
    </xf>
    <xf numFmtId="10" fontId="7" fillId="9" borderId="19" xfId="7" applyNumberFormat="1" applyFont="1" applyFill="1" applyBorder="1" applyAlignment="1" applyProtection="1">
      <alignment horizontal="center" vertical="center"/>
      <protection hidden="1"/>
    </xf>
    <xf numFmtId="164" fontId="7" fillId="9" borderId="19" xfId="2" applyFill="1" applyBorder="1" applyAlignment="1" applyProtection="1">
      <alignment vertical="center"/>
      <protection hidden="1"/>
    </xf>
    <xf numFmtId="10" fontId="7" fillId="9" borderId="19" xfId="3" applyNumberFormat="1" applyFill="1" applyBorder="1" applyAlignment="1" applyProtection="1">
      <alignment vertical="center"/>
      <protection hidden="1"/>
    </xf>
    <xf numFmtId="10" fontId="8" fillId="0" borderId="75" xfId="7" applyNumberFormat="1" applyFont="1" applyBorder="1" applyAlignment="1" applyProtection="1">
      <alignment vertical="center"/>
      <protection hidden="1"/>
    </xf>
    <xf numFmtId="0" fontId="13" fillId="0" borderId="82" xfId="1" applyFont="1" applyBorder="1" applyAlignment="1" applyProtection="1">
      <alignment vertical="center" wrapText="1"/>
      <protection hidden="1"/>
    </xf>
    <xf numFmtId="2" fontId="13" fillId="0" borderId="82" xfId="1" applyNumberFormat="1" applyFont="1" applyBorder="1" applyAlignment="1" applyProtection="1">
      <alignment horizontal="center" vertical="center" wrapText="1"/>
      <protection hidden="1"/>
    </xf>
    <xf numFmtId="164" fontId="7" fillId="0" borderId="82" xfId="2" applyBorder="1" applyAlignment="1" applyProtection="1">
      <alignment vertical="center"/>
      <protection hidden="1"/>
    </xf>
    <xf numFmtId="0" fontId="13" fillId="0" borderId="81" xfId="1" applyFont="1" applyBorder="1" applyAlignment="1" applyProtection="1">
      <alignment vertical="center" wrapText="1"/>
      <protection hidden="1"/>
    </xf>
    <xf numFmtId="2" fontId="13" fillId="0" borderId="81" xfId="1" applyNumberFormat="1" applyFont="1" applyBorder="1" applyAlignment="1" applyProtection="1">
      <alignment horizontal="center" vertical="center" wrapText="1"/>
      <protection hidden="1"/>
    </xf>
    <xf numFmtId="164" fontId="7" fillId="0" borderId="81" xfId="2" applyBorder="1" applyAlignment="1" applyProtection="1">
      <alignment vertical="center"/>
      <protection hidden="1"/>
    </xf>
    <xf numFmtId="0" fontId="13" fillId="0" borderId="91" xfId="1" applyFont="1" applyBorder="1" applyAlignment="1" applyProtection="1">
      <alignment horizontal="center" vertical="center" wrapText="1"/>
      <protection hidden="1"/>
    </xf>
    <xf numFmtId="0" fontId="13" fillId="0" borderId="18" xfId="1" quotePrefix="1" applyFont="1" applyBorder="1" applyAlignment="1" applyProtection="1">
      <alignment horizontal="center" vertical="center" wrapText="1"/>
      <protection hidden="1"/>
    </xf>
    <xf numFmtId="0" fontId="13" fillId="0" borderId="28" xfId="1" applyFont="1" applyBorder="1" applyAlignment="1" applyProtection="1">
      <alignment vertical="center" wrapText="1"/>
      <protection hidden="1"/>
    </xf>
    <xf numFmtId="0" fontId="13" fillId="0" borderId="0" xfId="1" quotePrefix="1" applyFont="1" applyAlignment="1" applyProtection="1">
      <alignment horizontal="center" vertical="center" wrapText="1"/>
      <protection hidden="1"/>
    </xf>
    <xf numFmtId="0" fontId="13" fillId="9" borderId="92" xfId="1" applyFont="1" applyFill="1" applyBorder="1" applyAlignment="1" applyProtection="1">
      <alignment horizontal="center" vertical="center" wrapText="1"/>
      <protection hidden="1"/>
    </xf>
    <xf numFmtId="10" fontId="7" fillId="0" borderId="19" xfId="7" applyNumberFormat="1" applyFont="1" applyFill="1" applyBorder="1" applyAlignment="1" applyProtection="1">
      <alignment horizontal="center" vertical="center"/>
      <protection hidden="1"/>
    </xf>
    <xf numFmtId="0" fontId="13" fillId="0" borderId="92" xfId="1" applyFont="1" applyBorder="1" applyAlignment="1" applyProtection="1">
      <alignment horizontal="center" vertical="center" wrapText="1"/>
      <protection hidden="1"/>
    </xf>
    <xf numFmtId="0" fontId="13" fillId="0" borderId="87" xfId="1" applyFont="1" applyBorder="1" applyAlignment="1" applyProtection="1">
      <alignment horizontal="center" vertical="center" wrapText="1"/>
      <protection hidden="1"/>
    </xf>
    <xf numFmtId="164" fontId="8" fillId="0" borderId="103" xfId="2" applyFont="1" applyBorder="1" applyAlignment="1" applyProtection="1">
      <alignment horizontal="centerContinuous" vertical="center"/>
      <protection hidden="1"/>
    </xf>
    <xf numFmtId="0" fontId="13" fillId="0" borderId="94" xfId="1" applyFont="1" applyBorder="1" applyAlignment="1" applyProtection="1">
      <alignment horizontal="center" vertical="center" wrapText="1"/>
      <protection hidden="1"/>
    </xf>
    <xf numFmtId="10" fontId="7" fillId="0" borderId="82" xfId="7" applyNumberFormat="1" applyFont="1" applyBorder="1" applyAlignment="1" applyProtection="1">
      <alignment horizontal="center" vertical="center"/>
      <protection hidden="1"/>
    </xf>
    <xf numFmtId="0" fontId="13" fillId="0" borderId="104" xfId="1" applyFont="1" applyBorder="1" applyAlignment="1" applyProtection="1">
      <alignment horizontal="center" vertical="center" wrapText="1"/>
      <protection hidden="1"/>
    </xf>
    <xf numFmtId="0" fontId="13" fillId="0" borderId="93" xfId="1" applyFont="1" applyBorder="1" applyAlignment="1" applyProtection="1">
      <alignment horizontal="center" vertical="center" wrapText="1"/>
      <protection hidden="1"/>
    </xf>
    <xf numFmtId="0" fontId="13" fillId="0" borderId="0" xfId="1" applyFont="1" applyAlignment="1" applyProtection="1">
      <alignment horizontal="center" vertical="center" wrapText="1"/>
      <protection hidden="1"/>
    </xf>
    <xf numFmtId="164" fontId="7" fillId="0" borderId="96" xfId="2" applyBorder="1" applyAlignment="1" applyProtection="1">
      <alignment vertical="center"/>
      <protection hidden="1"/>
    </xf>
    <xf numFmtId="10" fontId="7" fillId="0" borderId="97" xfId="3" applyNumberFormat="1" applyBorder="1" applyAlignment="1" applyProtection="1">
      <alignment vertical="center"/>
      <protection hidden="1"/>
    </xf>
    <xf numFmtId="164" fontId="8" fillId="4" borderId="4" xfId="2" applyFont="1" applyFill="1" applyBorder="1" applyAlignment="1" applyProtection="1">
      <alignment horizontal="centerContinuous"/>
      <protection hidden="1"/>
    </xf>
    <xf numFmtId="164" fontId="8" fillId="0" borderId="100" xfId="2" applyFont="1" applyBorder="1" applyAlignment="1" applyProtection="1">
      <alignment horizontal="centerContinuous" vertical="center"/>
      <protection hidden="1"/>
    </xf>
    <xf numFmtId="10" fontId="8" fillId="0" borderId="84" xfId="7" applyNumberFormat="1" applyFont="1" applyFill="1" applyBorder="1" applyAlignment="1" applyProtection="1">
      <alignment vertical="center"/>
      <protection hidden="1"/>
    </xf>
    <xf numFmtId="0" fontId="13" fillId="0" borderId="95" xfId="1" applyFont="1" applyBorder="1" applyAlignment="1" applyProtection="1">
      <alignment horizontal="center" vertical="center" wrapText="1"/>
      <protection hidden="1"/>
    </xf>
    <xf numFmtId="0" fontId="13" fillId="0" borderId="99" xfId="1" applyFont="1" applyBorder="1" applyAlignment="1" applyProtection="1">
      <alignment horizontal="center" vertical="center" wrapText="1"/>
      <protection hidden="1"/>
    </xf>
    <xf numFmtId="0" fontId="13" fillId="0" borderId="98" xfId="1" applyFont="1" applyBorder="1" applyAlignment="1" applyProtection="1">
      <alignment horizontal="center" vertical="center" wrapText="1"/>
      <protection hidden="1"/>
    </xf>
    <xf numFmtId="0" fontId="13" fillId="0" borderId="88" xfId="1" applyFont="1" applyBorder="1" applyAlignment="1" applyProtection="1">
      <alignment horizontal="center" vertical="center" wrapText="1"/>
      <protection hidden="1"/>
    </xf>
    <xf numFmtId="0" fontId="13" fillId="0" borderId="74" xfId="1" applyFont="1" applyBorder="1" applyAlignment="1" applyProtection="1">
      <alignment horizontal="center" vertical="center" wrapText="1"/>
      <protection hidden="1"/>
    </xf>
    <xf numFmtId="10" fontId="7" fillId="0" borderId="81" xfId="3" applyNumberFormat="1" applyBorder="1" applyAlignment="1" applyProtection="1">
      <alignment vertical="center"/>
      <protection hidden="1"/>
    </xf>
    <xf numFmtId="10" fontId="8" fillId="0" borderId="88" xfId="7" applyNumberFormat="1" applyFont="1" applyFill="1" applyBorder="1" applyAlignment="1" applyProtection="1">
      <alignment vertical="center"/>
      <protection hidden="1"/>
    </xf>
    <xf numFmtId="0" fontId="13" fillId="0" borderId="80" xfId="1" applyFont="1" applyBorder="1" applyAlignment="1" applyProtection="1">
      <alignment horizontal="center" vertical="center" wrapText="1"/>
      <protection hidden="1"/>
    </xf>
    <xf numFmtId="0" fontId="13" fillId="0" borderId="79" xfId="1" applyFont="1" applyBorder="1" applyAlignment="1" applyProtection="1">
      <alignment horizontal="center" vertical="center" wrapText="1"/>
      <protection hidden="1"/>
    </xf>
    <xf numFmtId="0" fontId="13" fillId="0" borderId="79" xfId="1" applyFont="1" applyBorder="1" applyAlignment="1" applyProtection="1">
      <alignment vertical="center" wrapText="1"/>
      <protection hidden="1"/>
    </xf>
    <xf numFmtId="0" fontId="13" fillId="0" borderId="71" xfId="1" applyFont="1" applyBorder="1" applyAlignment="1" applyProtection="1">
      <alignment horizontal="center" vertical="center" wrapText="1"/>
      <protection hidden="1"/>
    </xf>
    <xf numFmtId="2" fontId="13" fillId="0" borderId="79" xfId="1" applyNumberFormat="1" applyFont="1" applyBorder="1" applyAlignment="1" applyProtection="1">
      <alignment horizontal="center" vertical="center" wrapText="1"/>
      <protection hidden="1"/>
    </xf>
    <xf numFmtId="164" fontId="7" fillId="0" borderId="79" xfId="2" applyBorder="1" applyAlignment="1" applyProtection="1">
      <alignment vertical="center"/>
      <protection hidden="1"/>
    </xf>
    <xf numFmtId="10" fontId="7" fillId="0" borderId="79" xfId="3" applyNumberFormat="1" applyBorder="1" applyAlignment="1" applyProtection="1">
      <alignment vertical="center"/>
      <protection hidden="1"/>
    </xf>
    <xf numFmtId="0" fontId="13" fillId="0" borderId="96" xfId="1" applyFont="1" applyBorder="1" applyAlignment="1" applyProtection="1">
      <alignment horizontal="center" vertical="center" wrapText="1"/>
      <protection hidden="1"/>
    </xf>
    <xf numFmtId="0" fontId="13" fillId="0" borderId="96" xfId="1" applyFont="1" applyBorder="1" applyAlignment="1" applyProtection="1">
      <alignment vertical="center" wrapText="1"/>
      <protection hidden="1"/>
    </xf>
    <xf numFmtId="2" fontId="13" fillId="0" borderId="96" xfId="1" applyNumberFormat="1" applyFont="1" applyBorder="1" applyAlignment="1" applyProtection="1">
      <alignment horizontal="center" vertical="center" wrapText="1"/>
      <protection hidden="1"/>
    </xf>
    <xf numFmtId="10" fontId="7" fillId="0" borderId="96" xfId="3" applyNumberFormat="1" applyBorder="1" applyAlignment="1" applyProtection="1">
      <alignment vertical="center"/>
      <protection hidden="1"/>
    </xf>
    <xf numFmtId="0" fontId="13" fillId="0" borderId="97" xfId="1" applyFont="1" applyBorder="1" applyAlignment="1" applyProtection="1">
      <alignment horizontal="center" vertical="center" wrapText="1"/>
      <protection hidden="1"/>
    </xf>
    <xf numFmtId="0" fontId="13" fillId="0" borderId="106" xfId="1" applyFont="1" applyBorder="1" applyAlignment="1" applyProtection="1">
      <alignment horizontal="center" vertical="center" wrapText="1"/>
      <protection hidden="1"/>
    </xf>
    <xf numFmtId="0" fontId="13" fillId="0" borderId="105" xfId="1" applyFont="1" applyBorder="1" applyAlignment="1" applyProtection="1">
      <alignment vertical="center" wrapText="1"/>
      <protection hidden="1"/>
    </xf>
    <xf numFmtId="0" fontId="12" fillId="2" borderId="22" xfId="1" applyFont="1" applyFill="1" applyBorder="1" applyAlignment="1" applyProtection="1">
      <alignment horizontal="left" vertical="center"/>
      <protection hidden="1"/>
    </xf>
    <xf numFmtId="0" fontId="12" fillId="2" borderId="20" xfId="1" applyFont="1" applyFill="1" applyBorder="1" applyAlignment="1" applyProtection="1">
      <alignment horizontal="left" vertical="center"/>
      <protection hidden="1"/>
    </xf>
    <xf numFmtId="0" fontId="12" fillId="2" borderId="20" xfId="1" applyFont="1" applyFill="1" applyBorder="1" applyAlignment="1" applyProtection="1">
      <alignment vertical="center"/>
      <protection hidden="1"/>
    </xf>
    <xf numFmtId="0" fontId="12" fillId="2" borderId="20" xfId="1" applyFont="1" applyFill="1" applyBorder="1" applyAlignment="1" applyProtection="1">
      <alignment horizontal="left" vertical="center"/>
      <protection hidden="1"/>
    </xf>
    <xf numFmtId="10" fontId="12" fillId="3" borderId="23" xfId="3" applyNumberFormat="1" applyFont="1" applyFill="1" applyBorder="1" applyAlignment="1" applyProtection="1">
      <alignment horizontal="center" vertical="center"/>
      <protection hidden="1"/>
    </xf>
    <xf numFmtId="10" fontId="12" fillId="3" borderId="23" xfId="7" applyNumberFormat="1" applyFont="1" applyFill="1" applyBorder="1" applyAlignment="1" applyProtection="1">
      <alignment horizontal="center" vertical="center"/>
      <protection hidden="1"/>
    </xf>
    <xf numFmtId="44" fontId="12" fillId="2" borderId="24" xfId="6" applyFont="1" applyFill="1" applyBorder="1" applyAlignment="1" applyProtection="1">
      <alignment horizontal="center" vertical="center"/>
      <protection hidden="1"/>
    </xf>
    <xf numFmtId="44" fontId="12" fillId="2" borderId="20" xfId="6" applyFont="1" applyFill="1" applyBorder="1" applyAlignment="1" applyProtection="1">
      <alignment horizontal="center" vertical="center"/>
      <protection hidden="1"/>
    </xf>
    <xf numFmtId="9" fontId="12" fillId="2" borderId="21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2" fillId="2" borderId="0" xfId="1" applyFont="1" applyFill="1" applyAlignment="1" applyProtection="1">
      <alignment vertical="center"/>
      <protection hidden="1"/>
    </xf>
    <xf numFmtId="0" fontId="12" fillId="2" borderId="21" xfId="1" applyFont="1" applyFill="1" applyBorder="1" applyAlignment="1" applyProtection="1">
      <alignment horizontal="left" vertical="center"/>
      <protection hidden="1"/>
    </xf>
    <xf numFmtId="10" fontId="12" fillId="3" borderId="102" xfId="3" applyNumberFormat="1" applyFont="1" applyFill="1" applyBorder="1" applyAlignment="1" applyProtection="1">
      <alignment horizontal="center" vertical="center"/>
      <protection hidden="1"/>
    </xf>
    <xf numFmtId="10" fontId="12" fillId="3" borderId="21" xfId="7" applyNumberFormat="1" applyFont="1" applyFill="1" applyBorder="1" applyAlignment="1" applyProtection="1">
      <alignment horizontal="center" vertical="center"/>
      <protection hidden="1"/>
    </xf>
    <xf numFmtId="44" fontId="12" fillId="2" borderId="0" xfId="6" applyFont="1" applyFill="1" applyBorder="1" applyAlignment="1" applyProtection="1">
      <alignment horizontal="center" vertical="center"/>
      <protection hidden="1"/>
    </xf>
    <xf numFmtId="9" fontId="12" fillId="2" borderId="0" xfId="1" applyNumberFormat="1" applyFont="1" applyFill="1" applyAlignment="1" applyProtection="1">
      <alignment horizontal="center" vertical="center" wrapText="1"/>
      <protection hidden="1"/>
    </xf>
    <xf numFmtId="0" fontId="12" fillId="2" borderId="0" xfId="1" applyFont="1" applyFill="1" applyAlignment="1" applyProtection="1">
      <alignment horizontal="centerContinuous" vertical="center"/>
      <protection hidden="1"/>
    </xf>
    <xf numFmtId="0" fontId="12" fillId="2" borderId="4" xfId="1" applyFont="1" applyFill="1" applyBorder="1" applyAlignment="1" applyProtection="1">
      <alignment horizontal="centerContinuous" vertical="center"/>
      <protection hidden="1"/>
    </xf>
    <xf numFmtId="10" fontId="12" fillId="3" borderId="101" xfId="3" applyNumberFormat="1" applyFont="1" applyFill="1" applyBorder="1" applyAlignment="1" applyProtection="1">
      <alignment horizontal="center" vertical="center"/>
      <protection hidden="1"/>
    </xf>
    <xf numFmtId="10" fontId="12" fillId="3" borderId="67" xfId="7" applyNumberFormat="1" applyFont="1" applyFill="1" applyBorder="1" applyAlignment="1" applyProtection="1">
      <alignment horizontal="center" vertical="center"/>
      <protection hidden="1"/>
    </xf>
    <xf numFmtId="0" fontId="12" fillId="2" borderId="4" xfId="1" applyFont="1" applyFill="1" applyBorder="1" applyAlignment="1" applyProtection="1">
      <alignment vertical="center"/>
      <protection hidden="1"/>
    </xf>
    <xf numFmtId="0" fontId="12" fillId="2" borderId="11" xfId="1" applyFont="1" applyFill="1" applyBorder="1" applyAlignment="1" applyProtection="1">
      <alignment horizontal="left" vertical="center"/>
      <protection hidden="1"/>
    </xf>
    <xf numFmtId="10" fontId="12" fillId="3" borderId="15" xfId="3" applyNumberFormat="1" applyFont="1" applyFill="1" applyBorder="1" applyAlignment="1" applyProtection="1">
      <alignment horizontal="center" vertical="center"/>
      <protection hidden="1"/>
    </xf>
    <xf numFmtId="10" fontId="12" fillId="3" borderId="101" xfId="7" applyNumberFormat="1" applyFont="1" applyFill="1" applyBorder="1" applyAlignment="1" applyProtection="1">
      <alignment horizontal="center" vertical="center"/>
      <protection hidden="1"/>
    </xf>
    <xf numFmtId="164" fontId="7" fillId="13" borderId="19" xfId="2" applyFill="1" applyBorder="1" applyAlignment="1" applyProtection="1">
      <alignment vertical="center"/>
      <protection locked="0"/>
    </xf>
    <xf numFmtId="164" fontId="7" fillId="13" borderId="85" xfId="2" applyFill="1" applyBorder="1" applyAlignment="1" applyProtection="1">
      <alignment vertical="center"/>
      <protection locked="0"/>
    </xf>
    <xf numFmtId="164" fontId="7" fillId="13" borderId="18" xfId="2" applyFill="1" applyBorder="1" applyAlignment="1" applyProtection="1">
      <alignment vertical="center"/>
      <protection locked="0"/>
    </xf>
    <xf numFmtId="164" fontId="7" fillId="13" borderId="89" xfId="2" applyFill="1" applyBorder="1" applyAlignment="1" applyProtection="1">
      <alignment vertical="center"/>
      <protection locked="0"/>
    </xf>
    <xf numFmtId="164" fontId="7" fillId="13" borderId="28" xfId="2" applyFill="1" applyBorder="1" applyAlignment="1" applyProtection="1">
      <alignment vertical="center"/>
      <protection locked="0"/>
    </xf>
    <xf numFmtId="164" fontId="7" fillId="13" borderId="82" xfId="2" applyFill="1" applyBorder="1" applyAlignment="1" applyProtection="1">
      <alignment vertical="center"/>
      <protection locked="0"/>
    </xf>
    <xf numFmtId="164" fontId="7" fillId="13" borderId="96" xfId="2" applyFill="1" applyBorder="1" applyAlignment="1" applyProtection="1">
      <alignment vertical="center"/>
      <protection locked="0"/>
    </xf>
    <xf numFmtId="164" fontId="7" fillId="13" borderId="81" xfId="2" applyFill="1" applyBorder="1" applyAlignment="1" applyProtection="1">
      <alignment vertical="center"/>
      <protection locked="0"/>
    </xf>
    <xf numFmtId="164" fontId="7" fillId="13" borderId="79" xfId="2" applyFill="1" applyBorder="1" applyAlignment="1" applyProtection="1">
      <alignment vertical="center"/>
      <protection locked="0"/>
    </xf>
    <xf numFmtId="164" fontId="7" fillId="13" borderId="0" xfId="2" applyFill="1" applyAlignment="1" applyProtection="1">
      <alignment vertical="center"/>
      <protection locked="0"/>
    </xf>
    <xf numFmtId="0" fontId="7" fillId="0" borderId="0" xfId="8" applyProtection="1">
      <protection locked="0"/>
    </xf>
    <xf numFmtId="0" fontId="7" fillId="0" borderId="0" xfId="8" applyAlignment="1" applyProtection="1">
      <alignment horizontal="center" vertical="center"/>
      <protection locked="0"/>
    </xf>
    <xf numFmtId="170" fontId="7" fillId="0" borderId="0" xfId="8" applyNumberFormat="1" applyAlignment="1" applyProtection="1">
      <alignment horizontal="center"/>
      <protection locked="0"/>
    </xf>
    <xf numFmtId="0" fontId="0" fillId="0" borderId="0" xfId="1" applyFont="1" applyAlignment="1" applyProtection="1">
      <alignment horizontal="center" vertical="center" wrapText="1"/>
      <protection locked="0"/>
    </xf>
    <xf numFmtId="0" fontId="0" fillId="0" borderId="0" xfId="1" applyFont="1" applyAlignment="1" applyProtection="1">
      <alignment horizontal="center" vertical="center" wrapText="1"/>
      <protection locked="0"/>
    </xf>
    <xf numFmtId="0" fontId="45" fillId="0" borderId="0" xfId="1" applyFont="1" applyAlignment="1" applyProtection="1">
      <alignment horizontal="center" vertical="center"/>
      <protection locked="0"/>
    </xf>
    <xf numFmtId="0" fontId="48" fillId="0" borderId="0" xfId="9" applyFont="1" applyAlignment="1" applyProtection="1">
      <alignment horizontal="center" vertical="center"/>
      <protection locked="0"/>
    </xf>
    <xf numFmtId="179" fontId="48" fillId="0" borderId="0" xfId="9" applyNumberFormat="1" applyFont="1" applyAlignment="1" applyProtection="1">
      <alignment horizontal="center" vertical="center"/>
      <protection locked="0"/>
    </xf>
    <xf numFmtId="4" fontId="48" fillId="0" borderId="0" xfId="9" applyNumberFormat="1" applyFont="1" applyAlignment="1" applyProtection="1">
      <alignment vertical="center"/>
      <protection locked="0"/>
    </xf>
    <xf numFmtId="4" fontId="55" fillId="0" borderId="0" xfId="9" applyNumberFormat="1" applyFont="1" applyAlignment="1" applyProtection="1">
      <alignment vertical="center"/>
      <protection locked="0"/>
    </xf>
    <xf numFmtId="0" fontId="0" fillId="0" borderId="0" xfId="1" applyFont="1" applyAlignment="1" applyProtection="1">
      <alignment horizontal="left" vertical="center"/>
      <protection locked="0"/>
    </xf>
    <xf numFmtId="0" fontId="0" fillId="0" borderId="0" xfId="1" applyFont="1" applyAlignment="1" applyProtection="1">
      <alignment horizontal="center" vertical="center"/>
      <protection locked="0"/>
    </xf>
    <xf numFmtId="0" fontId="0" fillId="0" borderId="15" xfId="1" applyFont="1" applyBorder="1" applyAlignment="1" applyProtection="1">
      <alignment vertical="center"/>
      <protection hidden="1"/>
    </xf>
    <xf numFmtId="0" fontId="0" fillId="0" borderId="16" xfId="1" applyFont="1" applyBorder="1" applyAlignment="1" applyProtection="1">
      <alignment horizontal="center" vertical="center"/>
      <protection hidden="1"/>
    </xf>
    <xf numFmtId="0" fontId="0" fillId="0" borderId="16" xfId="1" applyFont="1" applyBorder="1" applyAlignment="1" applyProtection="1">
      <alignment vertical="center"/>
      <protection hidden="1"/>
    </xf>
    <xf numFmtId="0" fontId="0" fillId="0" borderId="21" xfId="1" applyFont="1" applyBorder="1" applyAlignment="1" applyProtection="1">
      <alignment vertical="center"/>
      <protection hidden="1"/>
    </xf>
    <xf numFmtId="0" fontId="14" fillId="0" borderId="4" xfId="1" applyFont="1" applyBorder="1" applyAlignment="1" applyProtection="1">
      <alignment horizontal="center" vertical="center" wrapText="1"/>
      <protection hidden="1"/>
    </xf>
    <xf numFmtId="0" fontId="15" fillId="0" borderId="11" xfId="1" applyFont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left" vertical="center" wrapText="1"/>
      <protection hidden="1"/>
    </xf>
    <xf numFmtId="0" fontId="15" fillId="0" borderId="14" xfId="1" applyFont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horizontal="centerContinuous" vertical="center" wrapText="1"/>
      <protection hidden="1"/>
    </xf>
    <xf numFmtId="169" fontId="14" fillId="0" borderId="14" xfId="2" applyNumberFormat="1" applyFont="1" applyBorder="1" applyAlignment="1" applyProtection="1">
      <alignment horizontal="center" vertical="center" wrapText="1"/>
      <protection hidden="1"/>
    </xf>
    <xf numFmtId="4" fontId="14" fillId="0" borderId="0" xfId="1" applyNumberFormat="1" applyFont="1" applyAlignment="1" applyProtection="1">
      <alignment horizontal="center" vertical="center" wrapText="1"/>
      <protection hidden="1"/>
    </xf>
    <xf numFmtId="0" fontId="14" fillId="0" borderId="14" xfId="1" applyFont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53" fillId="0" borderId="0" xfId="1" applyFont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Continuous" vertical="center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164" fontId="14" fillId="0" borderId="14" xfId="1" applyNumberFormat="1" applyFont="1" applyBorder="1" applyAlignment="1" applyProtection="1">
      <alignment horizontal="center" vertical="center" wrapText="1"/>
      <protection hidden="1"/>
    </xf>
    <xf numFmtId="0" fontId="14" fillId="0" borderId="15" xfId="1" applyFont="1" applyBorder="1" applyAlignment="1" applyProtection="1">
      <alignment vertical="center"/>
      <protection hidden="1"/>
    </xf>
    <xf numFmtId="0" fontId="14" fillId="0" borderId="16" xfId="1" applyFont="1" applyBorder="1" applyAlignment="1" applyProtection="1">
      <alignment horizontal="left" vertical="center"/>
      <protection hidden="1"/>
    </xf>
    <xf numFmtId="0" fontId="14" fillId="0" borderId="16" xfId="1" applyFont="1" applyBorder="1" applyAlignment="1" applyProtection="1">
      <alignment horizontal="center" vertical="center"/>
      <protection hidden="1"/>
    </xf>
    <xf numFmtId="0" fontId="53" fillId="0" borderId="16" xfId="1" applyFont="1" applyBorder="1" applyAlignment="1" applyProtection="1">
      <alignment horizontal="center" vertical="center" wrapText="1"/>
      <protection hidden="1"/>
    </xf>
    <xf numFmtId="0" fontId="15" fillId="0" borderId="16" xfId="1" applyFont="1" applyBorder="1" applyAlignment="1" applyProtection="1">
      <alignment horizontal="centerContinuous" vertical="center"/>
      <protection hidden="1"/>
    </xf>
    <xf numFmtId="0" fontId="16" fillId="0" borderId="16" xfId="1" applyFont="1" applyBorder="1" applyAlignment="1" applyProtection="1">
      <alignment horizontal="centerContinuous" vertical="center" wrapText="1"/>
      <protection hidden="1"/>
    </xf>
    <xf numFmtId="167" fontId="14" fillId="0" borderId="17" xfId="2" applyNumberFormat="1" applyFont="1" applyBorder="1" applyAlignment="1" applyProtection="1">
      <alignment horizontal="center" vertical="center" wrapText="1"/>
      <protection hidden="1"/>
    </xf>
    <xf numFmtId="0" fontId="54" fillId="0" borderId="13" xfId="1" applyFont="1" applyBorder="1" applyAlignment="1" applyProtection="1">
      <alignment horizontal="center" vertical="center"/>
      <protection hidden="1"/>
    </xf>
    <xf numFmtId="0" fontId="7" fillId="0" borderId="0" xfId="8" applyProtection="1">
      <protection hidden="1"/>
    </xf>
    <xf numFmtId="0" fontId="12" fillId="2" borderId="107" xfId="1" applyFont="1" applyFill="1" applyBorder="1" applyAlignment="1" applyProtection="1">
      <alignment horizontal="center" vertical="center" wrapText="1"/>
      <protection hidden="1"/>
    </xf>
    <xf numFmtId="0" fontId="12" fillId="2" borderId="108" xfId="1" applyFont="1" applyFill="1" applyBorder="1" applyAlignment="1" applyProtection="1">
      <alignment horizontal="centerContinuous" vertical="center" wrapText="1"/>
      <protection hidden="1"/>
    </xf>
    <xf numFmtId="0" fontId="7" fillId="0" borderId="79" xfId="8" applyBorder="1" applyAlignment="1" applyProtection="1">
      <alignment horizontal="center" vertical="center"/>
      <protection hidden="1"/>
    </xf>
    <xf numFmtId="0" fontId="7" fillId="0" borderId="79" xfId="8" applyBorder="1" applyAlignment="1" applyProtection="1">
      <alignment horizontal="centerContinuous"/>
      <protection hidden="1"/>
    </xf>
    <xf numFmtId="170" fontId="7" fillId="0" borderId="79" xfId="8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7" fillId="0" borderId="22" xfId="0" applyFont="1" applyBorder="1" applyAlignment="1" applyProtection="1">
      <alignment horizontal="center" vertical="top"/>
      <protection hidden="1"/>
    </xf>
    <xf numFmtId="0" fontId="57" fillId="0" borderId="20" xfId="0" applyFont="1" applyBorder="1" applyAlignment="1" applyProtection="1">
      <alignment horizontal="center" vertical="top"/>
      <protection hidden="1"/>
    </xf>
    <xf numFmtId="0" fontId="57" fillId="0" borderId="21" xfId="0" applyFont="1" applyBorder="1" applyAlignment="1" applyProtection="1">
      <alignment horizontal="center" vertical="top"/>
      <protection hidden="1"/>
    </xf>
    <xf numFmtId="2" fontId="12" fillId="3" borderId="6" xfId="1" applyNumberFormat="1" applyFont="1" applyFill="1" applyBorder="1" applyAlignment="1" applyProtection="1">
      <alignment horizontal="center" vertical="center" wrapText="1"/>
      <protection hidden="1"/>
    </xf>
    <xf numFmtId="10" fontId="8" fillId="4" borderId="114" xfId="7" applyNumberFormat="1" applyFont="1" applyFill="1" applyBorder="1" applyAlignment="1" applyProtection="1">
      <alignment vertical="center"/>
      <protection hidden="1"/>
    </xf>
    <xf numFmtId="0" fontId="0" fillId="11" borderId="79" xfId="0" applyFill="1" applyBorder="1" applyAlignment="1" applyProtection="1">
      <alignment horizontal="left" vertical="top"/>
      <protection hidden="1"/>
    </xf>
    <xf numFmtId="0" fontId="0" fillId="11" borderId="79" xfId="0" applyFill="1" applyBorder="1" applyAlignment="1" applyProtection="1">
      <alignment horizontal="center" vertical="center"/>
      <protection hidden="1"/>
    </xf>
    <xf numFmtId="0" fontId="0" fillId="11" borderId="103" xfId="0" applyFill="1" applyBorder="1" applyAlignment="1" applyProtection="1">
      <alignment horizontal="left" vertical="top"/>
      <protection hidden="1"/>
    </xf>
    <xf numFmtId="10" fontId="8" fillId="0" borderId="115" xfId="7" applyNumberFormat="1" applyFont="1" applyBorder="1" applyAlignment="1" applyProtection="1">
      <alignment vertical="center"/>
      <protection hidden="1"/>
    </xf>
    <xf numFmtId="0" fontId="0" fillId="10" borderId="79" xfId="0" applyFill="1" applyBorder="1" applyAlignment="1" applyProtection="1">
      <alignment horizontal="left" vertical="top"/>
      <protection hidden="1"/>
    </xf>
    <xf numFmtId="0" fontId="0" fillId="10" borderId="79" xfId="0" applyFill="1" applyBorder="1" applyAlignment="1" applyProtection="1">
      <alignment horizontal="center" vertical="center"/>
      <protection hidden="1"/>
    </xf>
    <xf numFmtId="0" fontId="0" fillId="10" borderId="103" xfId="0" applyFill="1" applyBorder="1" applyAlignment="1" applyProtection="1">
      <alignment horizontal="left" vertical="top"/>
      <protection hidden="1"/>
    </xf>
    <xf numFmtId="0" fontId="13" fillId="0" borderId="109" xfId="1" applyFont="1" applyBorder="1" applyAlignment="1" applyProtection="1">
      <alignment horizontal="center" vertical="center" wrapText="1"/>
      <protection hidden="1"/>
    </xf>
    <xf numFmtId="2" fontId="13" fillId="0" borderId="109" xfId="1" applyNumberFormat="1" applyFont="1" applyBorder="1" applyAlignment="1" applyProtection="1">
      <alignment horizontal="center" vertical="center" wrapText="1"/>
      <protection hidden="1"/>
    </xf>
    <xf numFmtId="164" fontId="7" fillId="0" borderId="109" xfId="2" applyBorder="1" applyAlignment="1" applyProtection="1">
      <alignment horizontal="center" vertical="center"/>
      <protection hidden="1"/>
    </xf>
    <xf numFmtId="10" fontId="7" fillId="10" borderId="116" xfId="3" applyNumberFormat="1" applyFill="1" applyBorder="1" applyAlignment="1" applyProtection="1">
      <alignment horizontal="center" vertical="center"/>
      <protection hidden="1"/>
    </xf>
    <xf numFmtId="0" fontId="0" fillId="0" borderId="79" xfId="0" applyBorder="1" applyAlignment="1" applyProtection="1">
      <alignment horizontal="center" vertical="center"/>
      <protection hidden="1"/>
    </xf>
    <xf numFmtId="0" fontId="11" fillId="0" borderId="79" xfId="0" applyFont="1" applyBorder="1" applyAlignment="1" applyProtection="1">
      <alignment horizontal="center" vertical="center"/>
      <protection hidden="1"/>
    </xf>
    <xf numFmtId="170" fontId="0" fillId="0" borderId="103" xfId="0" applyNumberFormat="1" applyBorder="1" applyAlignment="1" applyProtection="1">
      <alignment horizontal="center" vertical="center"/>
      <protection hidden="1"/>
    </xf>
    <xf numFmtId="10" fontId="0" fillId="0" borderId="79" xfId="7" applyNumberFormat="1" applyFont="1" applyBorder="1" applyAlignment="1" applyProtection="1">
      <alignment horizontal="center" vertical="center"/>
      <protection hidden="1"/>
    </xf>
    <xf numFmtId="0" fontId="13" fillId="0" borderId="28" xfId="1" applyFont="1" applyBorder="1" applyAlignment="1" applyProtection="1">
      <alignment horizontal="center" vertical="center" wrapText="1"/>
      <protection hidden="1"/>
    </xf>
    <xf numFmtId="2" fontId="13" fillId="0" borderId="28" xfId="1" applyNumberFormat="1" applyFont="1" applyBorder="1" applyAlignment="1" applyProtection="1">
      <alignment horizontal="center" vertical="center" wrapText="1"/>
      <protection hidden="1"/>
    </xf>
    <xf numFmtId="164" fontId="7" fillId="0" borderId="28" xfId="2" applyBorder="1" applyAlignment="1" applyProtection="1">
      <alignment horizontal="center" vertical="center"/>
      <protection hidden="1"/>
    </xf>
    <xf numFmtId="10" fontId="7" fillId="10" borderId="87" xfId="3" applyNumberFormat="1" applyFill="1" applyBorder="1" applyAlignment="1" applyProtection="1">
      <alignment horizontal="center" vertical="center"/>
      <protection hidden="1"/>
    </xf>
    <xf numFmtId="0" fontId="13" fillId="0" borderId="19" xfId="1" applyFont="1" applyBorder="1" applyAlignment="1" applyProtection="1">
      <alignment horizontal="center" vertical="center" wrapText="1"/>
      <protection hidden="1"/>
    </xf>
    <xf numFmtId="164" fontId="7" fillId="0" borderId="19" xfId="2" applyBorder="1" applyAlignment="1" applyProtection="1">
      <alignment horizontal="center" vertical="center"/>
      <protection hidden="1"/>
    </xf>
    <xf numFmtId="10" fontId="7" fillId="10" borderId="98" xfId="3" applyNumberFormat="1" applyFill="1" applyBorder="1" applyAlignment="1" applyProtection="1">
      <alignment horizontal="center" vertical="center"/>
      <protection hidden="1"/>
    </xf>
    <xf numFmtId="2" fontId="13" fillId="0" borderId="89" xfId="1" applyNumberFormat="1" applyFont="1" applyBorder="1" applyAlignment="1" applyProtection="1">
      <alignment horizontal="center" vertical="center" wrapText="1"/>
      <protection hidden="1"/>
    </xf>
    <xf numFmtId="0" fontId="13" fillId="0" borderId="89" xfId="1" applyFont="1" applyBorder="1" applyAlignment="1" applyProtection="1">
      <alignment horizontal="center" vertical="center" wrapText="1"/>
      <protection hidden="1"/>
    </xf>
    <xf numFmtId="164" fontId="7" fillId="0" borderId="89" xfId="2" applyBorder="1" applyAlignment="1" applyProtection="1">
      <alignment horizontal="center" vertical="center"/>
      <protection hidden="1"/>
    </xf>
    <xf numFmtId="10" fontId="7" fillId="10" borderId="90" xfId="3" applyNumberFormat="1" applyFill="1" applyBorder="1" applyAlignment="1" applyProtection="1">
      <alignment horizontal="center" vertical="center"/>
      <protection hidden="1"/>
    </xf>
    <xf numFmtId="4" fontId="0" fillId="0" borderId="79" xfId="0" applyNumberFormat="1" applyBorder="1" applyAlignment="1" applyProtection="1">
      <alignment horizontal="center" vertical="center"/>
      <protection hidden="1"/>
    </xf>
    <xf numFmtId="0" fontId="13" fillId="0" borderId="81" xfId="1" applyFont="1" applyBorder="1" applyAlignment="1" applyProtection="1">
      <alignment horizontal="center" vertical="center" wrapText="1"/>
      <protection hidden="1"/>
    </xf>
    <xf numFmtId="2" fontId="13" fillId="0" borderId="81" xfId="1" applyNumberFormat="1" applyFont="1" applyBorder="1" applyAlignment="1" applyProtection="1">
      <alignment horizontal="center" vertical="center" wrapText="1"/>
      <protection hidden="1"/>
    </xf>
    <xf numFmtId="164" fontId="7" fillId="0" borderId="81" xfId="2" applyBorder="1" applyAlignment="1" applyProtection="1">
      <alignment horizontal="center" vertical="center"/>
      <protection hidden="1"/>
    </xf>
    <xf numFmtId="10" fontId="7" fillId="10" borderId="117" xfId="3" applyNumberFormat="1" applyFill="1" applyBorder="1" applyAlignment="1" applyProtection="1">
      <alignment horizontal="center" vertical="center"/>
      <protection hidden="1"/>
    </xf>
    <xf numFmtId="10" fontId="8" fillId="0" borderId="74" xfId="7" applyNumberFormat="1" applyFont="1" applyBorder="1" applyAlignment="1" applyProtection="1">
      <alignment horizontal="center" vertical="center"/>
      <protection hidden="1"/>
    </xf>
    <xf numFmtId="2" fontId="13" fillId="0" borderId="19" xfId="1" applyNumberFormat="1" applyFont="1" applyBorder="1" applyAlignment="1" applyProtection="1">
      <alignment horizontal="center" vertical="center" wrapText="1"/>
      <protection hidden="1"/>
    </xf>
    <xf numFmtId="10" fontId="7" fillId="10" borderId="89" xfId="3" applyNumberFormat="1" applyFill="1" applyBorder="1" applyAlignment="1" applyProtection="1">
      <alignment horizontal="center" vertical="center"/>
      <protection hidden="1"/>
    </xf>
    <xf numFmtId="10" fontId="7" fillId="10" borderId="28" xfId="3" applyNumberFormat="1" applyFill="1" applyBorder="1" applyAlignment="1" applyProtection="1">
      <alignment horizontal="center" vertical="center"/>
      <protection hidden="1"/>
    </xf>
    <xf numFmtId="10" fontId="7" fillId="10" borderId="19" xfId="3" applyNumberFormat="1" applyFill="1" applyBorder="1" applyAlignment="1" applyProtection="1">
      <alignment horizontal="center" vertical="center"/>
      <protection hidden="1"/>
    </xf>
    <xf numFmtId="10" fontId="8" fillId="0" borderId="71" xfId="7" applyNumberFormat="1" applyFont="1" applyBorder="1" applyAlignment="1" applyProtection="1">
      <alignment horizontal="center" vertical="center"/>
      <protection hidden="1"/>
    </xf>
    <xf numFmtId="0" fontId="13" fillId="0" borderId="97" xfId="1" applyFont="1" applyBorder="1" applyAlignment="1" applyProtection="1">
      <alignment horizontal="center" vertical="center" wrapText="1"/>
      <protection hidden="1"/>
    </xf>
    <xf numFmtId="10" fontId="8" fillId="4" borderId="114" xfId="7" applyNumberFormat="1" applyFont="1" applyFill="1" applyBorder="1" applyAlignment="1" applyProtection="1">
      <alignment horizontal="center" vertical="center"/>
      <protection hidden="1"/>
    </xf>
    <xf numFmtId="10" fontId="8" fillId="0" borderId="115" xfId="7" applyNumberFormat="1" applyFont="1" applyBorder="1" applyAlignment="1" applyProtection="1">
      <alignment horizontal="center" vertical="center"/>
      <protection hidden="1"/>
    </xf>
    <xf numFmtId="0" fontId="13" fillId="0" borderId="109" xfId="1" applyFont="1" applyBorder="1" applyAlignment="1" applyProtection="1">
      <alignment horizontal="center" vertical="center" wrapText="1"/>
      <protection hidden="1"/>
    </xf>
    <xf numFmtId="10" fontId="7" fillId="10" borderId="118" xfId="3" applyNumberFormat="1" applyFill="1" applyBorder="1" applyAlignment="1" applyProtection="1">
      <alignment horizontal="center" vertical="center"/>
      <protection hidden="1"/>
    </xf>
    <xf numFmtId="10" fontId="7" fillId="10" borderId="98" xfId="3" applyNumberFormat="1" applyFill="1" applyBorder="1" applyAlignment="1" applyProtection="1">
      <alignment horizontal="center" vertical="center"/>
      <protection hidden="1"/>
    </xf>
    <xf numFmtId="10" fontId="7" fillId="10" borderId="87" xfId="3" applyNumberFormat="1" applyFill="1" applyBorder="1" applyAlignment="1" applyProtection="1">
      <alignment horizontal="center" vertical="center"/>
      <protection hidden="1"/>
    </xf>
    <xf numFmtId="0" fontId="56" fillId="0" borderId="79" xfId="0" applyFont="1" applyBorder="1" applyAlignment="1" applyProtection="1">
      <alignment horizontal="center" vertical="center"/>
      <protection hidden="1"/>
    </xf>
    <xf numFmtId="10" fontId="7" fillId="10" borderId="81" xfId="3" applyNumberFormat="1" applyFill="1" applyBorder="1" applyAlignment="1" applyProtection="1">
      <alignment horizontal="center" vertical="center"/>
      <protection hidden="1"/>
    </xf>
    <xf numFmtId="10" fontId="7" fillId="10" borderId="109" xfId="3" applyNumberFormat="1" applyFill="1" applyBorder="1" applyAlignment="1" applyProtection="1">
      <alignment horizontal="center" vertical="center"/>
      <protection hidden="1"/>
    </xf>
    <xf numFmtId="2" fontId="0" fillId="0" borderId="79" xfId="0" applyNumberFormat="1" applyBorder="1" applyAlignment="1" applyProtection="1">
      <alignment horizontal="center" vertical="center"/>
      <protection hidden="1"/>
    </xf>
    <xf numFmtId="10" fontId="7" fillId="10" borderId="97" xfId="3" applyNumberFormat="1" applyFill="1" applyBorder="1" applyAlignment="1" applyProtection="1">
      <alignment horizontal="center" vertical="center"/>
      <protection hidden="1"/>
    </xf>
    <xf numFmtId="0" fontId="13" fillId="0" borderId="110" xfId="1" applyFont="1" applyBorder="1" applyAlignment="1" applyProtection="1">
      <alignment horizontal="center" vertical="center" wrapText="1"/>
      <protection hidden="1"/>
    </xf>
    <xf numFmtId="0" fontId="13" fillId="0" borderId="111" xfId="1" applyFont="1" applyBorder="1" applyAlignment="1" applyProtection="1">
      <alignment horizontal="center" vertical="center" wrapText="1"/>
      <protection hidden="1"/>
    </xf>
    <xf numFmtId="0" fontId="13" fillId="0" borderId="112" xfId="1" applyFont="1" applyBorder="1" applyAlignment="1" applyProtection="1">
      <alignment horizontal="center" vertical="center" wrapText="1"/>
      <protection hidden="1"/>
    </xf>
    <xf numFmtId="10" fontId="8" fillId="0" borderId="71" xfId="7" applyNumberFormat="1" applyFont="1" applyFill="1" applyBorder="1" applyAlignment="1" applyProtection="1">
      <alignment horizontal="center" vertical="center"/>
      <protection hidden="1"/>
    </xf>
    <xf numFmtId="10" fontId="7" fillId="10" borderId="18" xfId="3" applyNumberFormat="1" applyFill="1" applyBorder="1" applyAlignment="1" applyProtection="1">
      <alignment horizontal="center" vertical="center"/>
      <protection hidden="1"/>
    </xf>
    <xf numFmtId="10" fontId="7" fillId="10" borderId="119" xfId="3" applyNumberFormat="1" applyFill="1" applyBorder="1" applyAlignment="1" applyProtection="1">
      <alignment horizontal="center" vertical="center"/>
      <protection hidden="1"/>
    </xf>
    <xf numFmtId="0" fontId="13" fillId="0" borderId="113" xfId="1" applyFont="1" applyBorder="1" applyAlignment="1" applyProtection="1">
      <alignment horizontal="center" vertical="center" wrapText="1"/>
      <protection hidden="1"/>
    </xf>
    <xf numFmtId="10" fontId="7" fillId="10" borderId="116" xfId="3" applyNumberFormat="1" applyFill="1" applyBorder="1" applyAlignment="1" applyProtection="1">
      <alignment horizontal="center" vertical="center"/>
      <protection hidden="1"/>
    </xf>
    <xf numFmtId="164" fontId="12" fillId="3" borderId="23" xfId="3" applyNumberFormat="1" applyFont="1" applyFill="1" applyBorder="1" applyAlignment="1" applyProtection="1">
      <alignment horizontal="centerContinuous" vertical="center"/>
      <protection hidden="1"/>
    </xf>
    <xf numFmtId="10" fontId="12" fillId="3" borderId="23" xfId="7" applyNumberFormat="1" applyFont="1" applyFill="1" applyBorder="1" applyAlignment="1" applyProtection="1">
      <alignment horizontal="centerContinuous" vertical="center"/>
      <protection hidden="1"/>
    </xf>
    <xf numFmtId="10" fontId="12" fillId="3" borderId="20" xfId="7" applyNumberFormat="1" applyFont="1" applyFill="1" applyBorder="1" applyAlignment="1" applyProtection="1">
      <alignment horizontal="centerContinuous" vertical="center"/>
      <protection hidden="1"/>
    </xf>
    <xf numFmtId="44" fontId="12" fillId="2" borderId="20" xfId="6" applyFont="1" applyFill="1" applyBorder="1" applyAlignment="1" applyProtection="1">
      <alignment horizontal="centerContinuous" vertical="center"/>
      <protection hidden="1"/>
    </xf>
    <xf numFmtId="10" fontId="0" fillId="0" borderId="0" xfId="0" applyNumberFormat="1" applyAlignment="1" applyProtection="1">
      <alignment horizontal="left" vertical="top"/>
      <protection hidden="1"/>
    </xf>
    <xf numFmtId="10" fontId="12" fillId="3" borderId="0" xfId="7" applyNumberFormat="1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left" vertical="top"/>
      <protection locked="0"/>
    </xf>
    <xf numFmtId="10" fontId="39" fillId="13" borderId="51" xfId="12" applyNumberFormat="1" applyFont="1" applyFill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horizontal="left" vertical="top"/>
      <protection locked="0"/>
    </xf>
    <xf numFmtId="10" fontId="39" fillId="13" borderId="57" xfId="12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Alignment="1" applyProtection="1">
      <alignment horizontal="center" vertical="top"/>
      <protection locked="0"/>
    </xf>
    <xf numFmtId="4" fontId="0" fillId="0" borderId="0" xfId="0" applyNumberFormat="1" applyAlignment="1" applyProtection="1">
      <alignment horizontal="left" vertical="top"/>
      <protection locked="0"/>
    </xf>
    <xf numFmtId="0" fontId="29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4" fontId="17" fillId="0" borderId="0" xfId="0" applyNumberFormat="1" applyFont="1" applyAlignment="1" applyProtection="1">
      <alignment horizontal="center" vertical="top"/>
      <protection locked="0"/>
    </xf>
    <xf numFmtId="0" fontId="34" fillId="0" borderId="15" xfId="1" applyFont="1" applyBorder="1" applyAlignment="1" applyProtection="1">
      <alignment horizontal="left" vertical="center" wrapText="1"/>
      <protection hidden="1"/>
    </xf>
    <xf numFmtId="0" fontId="34" fillId="0" borderId="16" xfId="1" applyFont="1" applyBorder="1" applyAlignment="1" applyProtection="1">
      <alignment horizontal="center" vertical="center" wrapText="1"/>
      <protection hidden="1"/>
    </xf>
    <xf numFmtId="0" fontId="34" fillId="0" borderId="16" xfId="1" applyFont="1" applyBorder="1" applyAlignment="1" applyProtection="1">
      <alignment horizontal="left" vertical="center" wrapText="1"/>
      <protection hidden="1"/>
    </xf>
    <xf numFmtId="0" fontId="34" fillId="0" borderId="17" xfId="1" applyFont="1" applyBorder="1" applyAlignment="1" applyProtection="1">
      <alignment horizontal="left" vertical="center" wrapText="1"/>
      <protection hidden="1"/>
    </xf>
    <xf numFmtId="0" fontId="18" fillId="0" borderId="13" xfId="0" applyFont="1" applyBorder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58" fillId="12" borderId="79" xfId="0" applyFont="1" applyFill="1" applyBorder="1" applyAlignment="1" applyProtection="1">
      <alignment horizontal="center" vertical="center" wrapText="1"/>
      <protection hidden="1"/>
    </xf>
    <xf numFmtId="0" fontId="58" fillId="12" borderId="103" xfId="0" applyFont="1" applyFill="1" applyBorder="1" applyAlignment="1" applyProtection="1">
      <alignment horizontal="center" vertical="center" wrapText="1"/>
      <protection hidden="1"/>
    </xf>
    <xf numFmtId="0" fontId="0" fillId="0" borderId="12" xfId="1" applyFont="1" applyBorder="1" applyAlignment="1" applyProtection="1">
      <alignment vertical="center"/>
      <protection locked="0"/>
    </xf>
    <xf numFmtId="0" fontId="23" fillId="0" borderId="4" xfId="1" applyFont="1" applyBorder="1" applyAlignment="1" applyProtection="1">
      <alignment vertical="center"/>
      <protection locked="0"/>
    </xf>
    <xf numFmtId="0" fontId="23" fillId="0" borderId="11" xfId="1" applyFont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protection locked="0"/>
    </xf>
    <xf numFmtId="0" fontId="8" fillId="0" borderId="14" xfId="1" applyFont="1" applyBorder="1" applyAlignment="1" applyProtection="1">
      <protection locked="0"/>
    </xf>
    <xf numFmtId="0" fontId="8" fillId="0" borderId="0" xfId="1" applyFont="1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24" fillId="0" borderId="0" xfId="1" applyFont="1" applyBorder="1" applyAlignment="1" applyProtection="1">
      <alignment vertical="center"/>
      <protection locked="0"/>
    </xf>
    <xf numFmtId="0" fontId="44" fillId="0" borderId="16" xfId="1" applyFont="1" applyBorder="1" applyAlignment="1" applyProtection="1">
      <alignment vertical="center"/>
      <protection locked="0"/>
    </xf>
    <xf numFmtId="0" fontId="44" fillId="0" borderId="16" xfId="1" applyFont="1" applyBorder="1" applyAlignment="1" applyProtection="1">
      <alignment horizontal="center" vertical="center" wrapText="1"/>
      <protection locked="0"/>
    </xf>
    <xf numFmtId="0" fontId="44" fillId="0" borderId="16" xfId="1" applyFont="1" applyBorder="1" applyAlignment="1" applyProtection="1">
      <alignment horizontal="center" vertical="center"/>
      <protection locked="0"/>
    </xf>
    <xf numFmtId="4" fontId="44" fillId="0" borderId="16" xfId="1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47" fillId="0" borderId="0" xfId="10" applyNumberFormat="1" applyFont="1" applyFill="1" applyBorder="1" applyAlignment="1" applyProtection="1">
      <alignment horizontal="center" vertical="center"/>
      <protection locked="0"/>
    </xf>
    <xf numFmtId="0" fontId="47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9" applyFont="1" applyBorder="1" applyAlignment="1" applyProtection="1">
      <alignment horizontal="left" vertical="center"/>
      <protection locked="0"/>
    </xf>
    <xf numFmtId="0" fontId="48" fillId="0" borderId="0" xfId="9" applyFont="1" applyBorder="1" applyAlignment="1" applyProtection="1">
      <alignment horizontal="left" vertical="center" wrapText="1"/>
      <protection locked="0"/>
    </xf>
    <xf numFmtId="0" fontId="48" fillId="0" borderId="0" xfId="10" applyNumberFormat="1" applyFont="1" applyFill="1" applyBorder="1" applyAlignment="1" applyProtection="1">
      <alignment horizontal="center" vertical="center"/>
      <protection locked="0"/>
    </xf>
    <xf numFmtId="4" fontId="48" fillId="0" borderId="0" xfId="10" applyNumberFormat="1" applyFont="1" applyFill="1" applyBorder="1" applyAlignment="1" applyProtection="1">
      <alignment horizontal="center" vertical="center"/>
      <protection locked="0"/>
    </xf>
    <xf numFmtId="0" fontId="48" fillId="0" borderId="0" xfId="9" applyFont="1" applyBorder="1" applyAlignment="1" applyProtection="1">
      <alignment horizontal="center" vertical="center"/>
      <protection locked="0"/>
    </xf>
    <xf numFmtId="164" fontId="47" fillId="0" borderId="0" xfId="10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horizontal="left" vertical="top"/>
      <protection locked="0"/>
    </xf>
    <xf numFmtId="49" fontId="47" fillId="0" borderId="0" xfId="9" applyNumberFormat="1" applyFont="1" applyBorder="1" applyAlignment="1" applyProtection="1">
      <alignment horizontal="left" vertical="center"/>
      <protection locked="0"/>
    </xf>
    <xf numFmtId="0" fontId="50" fillId="0" borderId="0" xfId="9" applyFont="1" applyBorder="1" applyAlignment="1" applyProtection="1">
      <alignment horizontal="center" vertical="center"/>
      <protection locked="0"/>
    </xf>
    <xf numFmtId="0" fontId="50" fillId="0" borderId="0" xfId="9" applyFont="1" applyBorder="1" applyAlignment="1" applyProtection="1">
      <alignment horizontal="left" vertical="center" wrapText="1"/>
      <protection locked="0"/>
    </xf>
    <xf numFmtId="4" fontId="50" fillId="0" borderId="0" xfId="10" applyNumberFormat="1" applyFont="1" applyFill="1" applyBorder="1" applyAlignment="1" applyProtection="1">
      <alignment horizontal="center" vertical="center"/>
      <protection locked="0"/>
    </xf>
    <xf numFmtId="0" fontId="47" fillId="0" borderId="0" xfId="9" applyFont="1" applyBorder="1" applyAlignment="1" applyProtection="1">
      <alignment horizontal="center" vertical="center"/>
      <protection locked="0"/>
    </xf>
    <xf numFmtId="0" fontId="46" fillId="0" borderId="0" xfId="9" applyFont="1" applyBorder="1" applyAlignment="1" applyProtection="1">
      <alignment horizontal="center" vertical="center"/>
      <protection locked="0"/>
    </xf>
    <xf numFmtId="4" fontId="46" fillId="0" borderId="0" xfId="10" applyNumberFormat="1" applyFont="1" applyFill="1" applyBorder="1" applyAlignment="1" applyProtection="1">
      <alignment horizontal="center" vertical="center"/>
      <protection locked="0"/>
    </xf>
    <xf numFmtId="0" fontId="50" fillId="0" borderId="0" xfId="9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4" fillId="0" borderId="12" xfId="1" applyFont="1" applyBorder="1" applyAlignment="1" applyProtection="1">
      <alignment horizontal="left" vertical="center" wrapText="1"/>
      <protection hidden="1"/>
    </xf>
    <xf numFmtId="0" fontId="14" fillId="0" borderId="4" xfId="1" applyFont="1" applyBorder="1" applyAlignment="1" applyProtection="1">
      <alignment horizontal="left" vertical="center"/>
      <protection hidden="1"/>
    </xf>
    <xf numFmtId="0" fontId="14" fillId="0" borderId="4" xfId="1" applyFont="1" applyBorder="1" applyAlignment="1" applyProtection="1">
      <alignment vertical="center" wrapText="1"/>
      <protection hidden="1"/>
    </xf>
    <xf numFmtId="0" fontId="0" fillId="0" borderId="11" xfId="0" applyBorder="1" applyProtection="1">
      <protection hidden="1"/>
    </xf>
    <xf numFmtId="4" fontId="14" fillId="0" borderId="0" xfId="1" applyNumberFormat="1" applyFont="1" applyAlignment="1" applyProtection="1">
      <alignment horizontal="left" vertical="center" wrapText="1"/>
      <protection hidden="1"/>
    </xf>
    <xf numFmtId="0" fontId="0" fillId="0" borderId="14" xfId="0" applyBorder="1" applyProtection="1">
      <protection hidden="1"/>
    </xf>
    <xf numFmtId="0" fontId="14" fillId="0" borderId="13" xfId="1" applyFont="1" applyBorder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0" fontId="4" fillId="0" borderId="0" xfId="1" applyFont="1" applyAlignment="1" applyProtection="1">
      <alignment horizontal="left" vertical="center"/>
      <protection hidden="1"/>
    </xf>
    <xf numFmtId="169" fontId="4" fillId="0" borderId="14" xfId="2" applyNumberFormat="1" applyFont="1" applyBorder="1" applyAlignment="1" applyProtection="1">
      <alignment horizontal="center" vertical="center" wrapText="1"/>
      <protection hidden="1"/>
    </xf>
    <xf numFmtId="4" fontId="4" fillId="0" borderId="0" xfId="1" applyNumberFormat="1" applyFont="1" applyAlignment="1" applyProtection="1">
      <alignment horizontal="left" vertical="center" wrapText="1"/>
      <protection hidden="1"/>
    </xf>
    <xf numFmtId="0" fontId="45" fillId="0" borderId="14" xfId="0" applyFont="1" applyBorder="1" applyAlignment="1" applyProtection="1">
      <alignment horizontal="left"/>
      <protection hidden="1"/>
    </xf>
    <xf numFmtId="0" fontId="14" fillId="0" borderId="13" xfId="1" applyFont="1" applyBorder="1" applyAlignment="1" applyProtection="1">
      <alignment vertical="center" wrapText="1"/>
      <protection hidden="1"/>
    </xf>
    <xf numFmtId="0" fontId="14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170" fontId="4" fillId="0" borderId="14" xfId="2" applyNumberFormat="1" applyFont="1" applyBorder="1" applyAlignment="1" applyProtection="1">
      <alignment horizontal="center" vertical="center"/>
      <protection hidden="1"/>
    </xf>
    <xf numFmtId="0" fontId="5" fillId="0" borderId="16" xfId="1" applyFont="1" applyBorder="1" applyAlignment="1" applyProtection="1">
      <alignment vertical="center" wrapText="1"/>
      <protection hidden="1"/>
    </xf>
    <xf numFmtId="0" fontId="0" fillId="0" borderId="16" xfId="0" applyBorder="1" applyProtection="1">
      <protection hidden="1"/>
    </xf>
    <xf numFmtId="0" fontId="4" fillId="0" borderId="16" xfId="1" applyFont="1" applyBorder="1" applyAlignment="1" applyProtection="1">
      <alignment horizontal="left" vertical="center" wrapText="1"/>
      <protection hidden="1"/>
    </xf>
    <xf numFmtId="172" fontId="4" fillId="0" borderId="17" xfId="2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49" fontId="46" fillId="0" borderId="70" xfId="9" applyNumberFormat="1" applyFont="1" applyBorder="1" applyAlignment="1" applyProtection="1">
      <alignment horizontal="center" vertical="center"/>
      <protection hidden="1"/>
    </xf>
    <xf numFmtId="49" fontId="46" fillId="0" borderId="71" xfId="9" applyNumberFormat="1" applyFont="1" applyBorder="1" applyAlignment="1" applyProtection="1">
      <alignment horizontal="center" vertical="center"/>
      <protection hidden="1"/>
    </xf>
    <xf numFmtId="49" fontId="46" fillId="0" borderId="72" xfId="9" applyNumberFormat="1" applyFont="1" applyBorder="1" applyAlignment="1" applyProtection="1">
      <alignment horizontal="center" vertical="center"/>
      <protection hidden="1"/>
    </xf>
    <xf numFmtId="49" fontId="47" fillId="0" borderId="25" xfId="9" applyNumberFormat="1" applyFont="1" applyBorder="1" applyAlignment="1" applyProtection="1">
      <alignment horizontal="center" vertical="center"/>
      <protection hidden="1"/>
    </xf>
    <xf numFmtId="0" fontId="0" fillId="0" borderId="26" xfId="0" applyBorder="1" applyProtection="1">
      <protection hidden="1"/>
    </xf>
    <xf numFmtId="0" fontId="47" fillId="0" borderId="26" xfId="10" applyNumberFormat="1" applyFont="1" applyFill="1" applyBorder="1" applyAlignment="1" applyProtection="1">
      <alignment horizontal="left" vertical="center" wrapText="1"/>
      <protection hidden="1"/>
    </xf>
    <xf numFmtId="0" fontId="47" fillId="0" borderId="26" xfId="10" applyNumberFormat="1" applyFont="1" applyFill="1" applyBorder="1" applyAlignment="1" applyProtection="1">
      <alignment horizontal="center" vertical="center"/>
      <protection hidden="1"/>
    </xf>
    <xf numFmtId="164" fontId="47" fillId="0" borderId="26" xfId="10" applyNumberFormat="1" applyFont="1" applyFill="1" applyBorder="1" applyAlignment="1" applyProtection="1">
      <alignment horizontal="center" vertical="center"/>
      <protection hidden="1"/>
    </xf>
    <xf numFmtId="164" fontId="47" fillId="0" borderId="27" xfId="10" applyNumberFormat="1" applyFont="1" applyFill="1" applyBorder="1" applyAlignment="1" applyProtection="1">
      <alignment horizontal="center" vertical="center"/>
      <protection hidden="1"/>
    </xf>
    <xf numFmtId="49" fontId="47" fillId="0" borderId="13" xfId="9" applyNumberFormat="1" applyFont="1" applyBorder="1" applyAlignment="1" applyProtection="1">
      <alignment horizontal="center" vertical="center"/>
      <protection hidden="1"/>
    </xf>
    <xf numFmtId="0" fontId="47" fillId="0" borderId="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NumberFormat="1" applyFont="1" applyFill="1" applyBorder="1" applyAlignment="1" applyProtection="1">
      <alignment horizontal="center" vertical="center" wrapText="1"/>
      <protection hidden="1"/>
    </xf>
    <xf numFmtId="0" fontId="47" fillId="0" borderId="14" xfId="10" applyNumberFormat="1" applyFont="1" applyFill="1" applyBorder="1" applyAlignment="1" applyProtection="1">
      <alignment horizontal="center" vertical="center"/>
      <protection hidden="1"/>
    </xf>
    <xf numFmtId="49" fontId="47" fillId="0" borderId="13" xfId="9" applyNumberFormat="1" applyFont="1" applyBorder="1" applyAlignment="1" applyProtection="1">
      <alignment horizontal="centerContinuous" vertical="center"/>
      <protection hidden="1"/>
    </xf>
    <xf numFmtId="0" fontId="47" fillId="0" borderId="0" xfId="10" applyNumberFormat="1" applyFont="1" applyFill="1" applyBorder="1" applyAlignment="1" applyProtection="1">
      <alignment horizontal="centerContinuous" vertical="center"/>
      <protection hidden="1"/>
    </xf>
    <xf numFmtId="0" fontId="48" fillId="0" borderId="13" xfId="9" applyFont="1" applyBorder="1" applyAlignment="1" applyProtection="1">
      <alignment horizontal="center" vertical="center"/>
      <protection hidden="1"/>
    </xf>
    <xf numFmtId="0" fontId="48" fillId="0" borderId="0" xfId="9" applyFont="1" applyBorder="1" applyAlignment="1" applyProtection="1">
      <alignment horizontal="left" vertical="center"/>
      <protection hidden="1"/>
    </xf>
    <xf numFmtId="0" fontId="48" fillId="0" borderId="0" xfId="9" applyFont="1" applyBorder="1" applyAlignment="1" applyProtection="1">
      <alignment horizontal="left" vertical="center" wrapText="1"/>
      <protection hidden="1"/>
    </xf>
    <xf numFmtId="0" fontId="48" fillId="0" borderId="0" xfId="10" applyNumberFormat="1" applyFont="1" applyFill="1" applyBorder="1" applyAlignment="1" applyProtection="1">
      <alignment horizontal="center" vertical="center"/>
      <protection hidden="1"/>
    </xf>
    <xf numFmtId="173" fontId="48" fillId="0" borderId="0" xfId="10" applyNumberFormat="1" applyFont="1" applyFill="1" applyBorder="1" applyAlignment="1" applyProtection="1">
      <alignment horizontal="center" vertical="center"/>
      <protection hidden="1"/>
    </xf>
    <xf numFmtId="164" fontId="49" fillId="0" borderId="0" xfId="2" applyFont="1" applyAlignment="1" applyProtection="1">
      <alignment horizontal="left" vertical="center"/>
      <protection hidden="1"/>
    </xf>
    <xf numFmtId="164" fontId="49" fillId="0" borderId="14" xfId="2" applyFont="1" applyBorder="1" applyAlignment="1" applyProtection="1">
      <alignment horizontal="left" vertical="center"/>
      <protection hidden="1"/>
    </xf>
    <xf numFmtId="49" fontId="47" fillId="0" borderId="73" xfId="9" applyNumberFormat="1" applyFont="1" applyBorder="1" applyAlignment="1" applyProtection="1">
      <alignment horizontal="left" vertical="center"/>
      <protection hidden="1"/>
    </xf>
    <xf numFmtId="0" fontId="47" fillId="0" borderId="74" xfId="10" applyNumberFormat="1" applyFont="1" applyFill="1" applyBorder="1" applyAlignment="1" applyProtection="1">
      <alignment horizontal="center" vertical="center"/>
      <protection hidden="1"/>
    </xf>
    <xf numFmtId="0" fontId="47" fillId="0" borderId="74" xfId="10" applyNumberFormat="1" applyFont="1" applyFill="1" applyBorder="1" applyAlignment="1" applyProtection="1">
      <alignment horizontal="center" vertical="center" wrapText="1"/>
      <protection hidden="1"/>
    </xf>
    <xf numFmtId="164" fontId="49" fillId="0" borderId="74" xfId="2" applyFont="1" applyBorder="1" applyAlignment="1" applyProtection="1">
      <alignment horizontal="left" vertical="center"/>
      <protection hidden="1"/>
    </xf>
    <xf numFmtId="164" fontId="47" fillId="0" borderId="75" xfId="10" applyNumberFormat="1" applyFont="1" applyFill="1" applyBorder="1" applyAlignment="1" applyProtection="1">
      <alignment horizontal="center" vertical="center"/>
      <protection hidden="1"/>
    </xf>
    <xf numFmtId="4" fontId="48" fillId="0" borderId="0" xfId="10" applyNumberFormat="1" applyFont="1" applyFill="1" applyBorder="1" applyAlignment="1" applyProtection="1">
      <alignment horizontal="center" vertical="center"/>
      <protection hidden="1"/>
    </xf>
    <xf numFmtId="49" fontId="47" fillId="0" borderId="13" xfId="9" applyNumberFormat="1" applyFont="1" applyBorder="1" applyAlignment="1" applyProtection="1">
      <alignment horizontal="left" vertical="center"/>
      <protection hidden="1"/>
    </xf>
    <xf numFmtId="164" fontId="47" fillId="0" borderId="14" xfId="10" applyNumberFormat="1" applyFont="1" applyFill="1" applyBorder="1" applyAlignment="1" applyProtection="1">
      <alignment horizontal="center" vertical="center"/>
      <protection hidden="1"/>
    </xf>
    <xf numFmtId="0" fontId="48" fillId="9" borderId="13" xfId="9" applyFont="1" applyFill="1" applyBorder="1" applyAlignment="1" applyProtection="1">
      <alignment horizontal="center" vertical="center"/>
      <protection hidden="1"/>
    </xf>
    <xf numFmtId="0" fontId="48" fillId="9" borderId="0" xfId="9" applyFont="1" applyFill="1" applyBorder="1" applyAlignment="1" applyProtection="1">
      <alignment horizontal="left" vertical="center"/>
      <protection hidden="1"/>
    </xf>
    <xf numFmtId="0" fontId="48" fillId="9" borderId="0" xfId="9" applyFont="1" applyFill="1" applyBorder="1" applyAlignment="1" applyProtection="1">
      <alignment horizontal="left" vertical="center" wrapText="1"/>
      <protection hidden="1"/>
    </xf>
    <xf numFmtId="0" fontId="48" fillId="9" borderId="0" xfId="10" applyNumberFormat="1" applyFont="1" applyFill="1" applyBorder="1" applyAlignment="1" applyProtection="1">
      <alignment horizontal="center" vertical="center"/>
      <protection hidden="1"/>
    </xf>
    <xf numFmtId="173" fontId="48" fillId="9" borderId="0" xfId="10" applyNumberFormat="1" applyFont="1" applyFill="1" applyBorder="1" applyAlignment="1" applyProtection="1">
      <alignment horizontal="center" vertical="center"/>
      <protection hidden="1"/>
    </xf>
    <xf numFmtId="164" fontId="49" fillId="9" borderId="14" xfId="2" applyFont="1" applyFill="1" applyBorder="1" applyAlignment="1" applyProtection="1">
      <alignment horizontal="left" vertical="center"/>
      <protection hidden="1"/>
    </xf>
    <xf numFmtId="0" fontId="48" fillId="0" borderId="0" xfId="9" applyFont="1" applyBorder="1" applyAlignment="1" applyProtection="1">
      <alignment horizontal="center" vertical="center"/>
      <protection hidden="1"/>
    </xf>
    <xf numFmtId="0" fontId="47" fillId="0" borderId="0" xfId="10" applyNumberFormat="1" applyFont="1" applyFill="1" applyBorder="1" applyAlignment="1" applyProtection="1">
      <alignment horizontal="left" vertical="center" wrapText="1"/>
      <protection hidden="1"/>
    </xf>
    <xf numFmtId="164" fontId="47" fillId="0" borderId="0" xfId="10" applyNumberFormat="1" applyFont="1" applyFill="1" applyBorder="1" applyAlignment="1" applyProtection="1">
      <alignment horizontal="center" vertical="center"/>
      <protection hidden="1"/>
    </xf>
    <xf numFmtId="0" fontId="48" fillId="9" borderId="0" xfId="9" applyFont="1" applyFill="1" applyBorder="1" applyAlignment="1" applyProtection="1">
      <alignment horizontal="center" vertical="center"/>
      <protection hidden="1"/>
    </xf>
    <xf numFmtId="49" fontId="47" fillId="0" borderId="0" xfId="9" applyNumberFormat="1" applyFont="1" applyBorder="1" applyAlignment="1" applyProtection="1">
      <alignment horizontal="center" vertical="center"/>
      <protection hidden="1"/>
    </xf>
    <xf numFmtId="0" fontId="47" fillId="0" borderId="26" xfId="10" quotePrefix="1" applyNumberFormat="1" applyFont="1" applyFill="1" applyBorder="1" applyAlignment="1" applyProtection="1">
      <alignment horizontal="center" vertical="center"/>
      <protection hidden="1"/>
    </xf>
    <xf numFmtId="0" fontId="47" fillId="0" borderId="0" xfId="10" quotePrefix="1" applyNumberFormat="1" applyFont="1" applyFill="1" applyBorder="1" applyAlignment="1" applyProtection="1">
      <alignment horizontal="center" vertical="center"/>
      <protection hidden="1"/>
    </xf>
    <xf numFmtId="3" fontId="48" fillId="0" borderId="0" xfId="10" applyNumberFormat="1" applyFont="1" applyFill="1" applyBorder="1" applyAlignment="1" applyProtection="1">
      <alignment horizontal="center" vertical="center"/>
      <protection hidden="1"/>
    </xf>
    <xf numFmtId="49" fontId="48" fillId="0" borderId="0" xfId="9" applyNumberFormat="1" applyFont="1" applyBorder="1" applyAlignment="1" applyProtection="1">
      <alignment horizontal="center" vertical="center"/>
      <protection hidden="1"/>
    </xf>
    <xf numFmtId="49" fontId="48" fillId="0" borderId="0" xfId="9" applyNumberFormat="1" applyFont="1" applyBorder="1" applyAlignment="1" applyProtection="1">
      <alignment horizontal="left" vertical="center"/>
      <protection hidden="1"/>
    </xf>
    <xf numFmtId="49" fontId="47" fillId="0" borderId="0" xfId="9" applyNumberFormat="1" applyFont="1" applyBorder="1" applyAlignment="1" applyProtection="1">
      <alignment horizontal="left" vertical="center"/>
      <protection hidden="1"/>
    </xf>
    <xf numFmtId="164" fontId="49" fillId="13" borderId="0" xfId="2" applyFont="1" applyFill="1" applyAlignment="1" applyProtection="1">
      <alignment horizontal="left" vertical="center"/>
      <protection locked="0"/>
    </xf>
    <xf numFmtId="0" fontId="23" fillId="0" borderId="12" xfId="1" applyFont="1" applyBorder="1" applyAlignment="1" applyProtection="1">
      <alignment vertical="center"/>
      <protection locked="0"/>
    </xf>
    <xf numFmtId="0" fontId="24" fillId="0" borderId="15" xfId="1" applyFont="1" applyBorder="1" applyAlignment="1" applyProtection="1">
      <alignment vertical="center"/>
      <protection locked="0"/>
    </xf>
    <xf numFmtId="0" fontId="24" fillId="0" borderId="16" xfId="1" applyFont="1" applyBorder="1" applyAlignment="1" applyProtection="1">
      <alignment vertical="center"/>
      <protection locked="0"/>
    </xf>
  </cellXfs>
  <cellStyles count="19">
    <cellStyle name="Excel Built-in Normal" xfId="1" xr:uid="{C94B5149-6D44-4349-8055-4474289A32C4}"/>
    <cellStyle name="Moeda" xfId="6" builtinId="4"/>
    <cellStyle name="Moeda 2" xfId="2" xr:uid="{AE1B155C-32D9-4B38-B0EF-3BCFBB5410EC}"/>
    <cellStyle name="Moeda 3" xfId="17" xr:uid="{74BCD431-6464-488A-AACE-BC9115E825C7}"/>
    <cellStyle name="Normal" xfId="0" builtinId="0"/>
    <cellStyle name="Normal 11" xfId="8" xr:uid="{1F84E39B-4D27-42E0-9C2E-960D789F2661}"/>
    <cellStyle name="Normal 2" xfId="4" xr:uid="{10105AF0-6B6A-46C1-963F-9051A261B638}"/>
    <cellStyle name="Normal 2 4" xfId="12" xr:uid="{A248B9BA-7421-48E9-A75F-EC7ED2A3B3C3}"/>
    <cellStyle name="Normal 3" xfId="18" xr:uid="{ED82A5E3-7559-4D96-8158-F8F80DCE1482}"/>
    <cellStyle name="Normal 4" xfId="5" xr:uid="{FC8E8230-6992-49B9-8C26-0AC2110FD8E5}"/>
    <cellStyle name="Normal 5 2 2" xfId="14" xr:uid="{32A17C77-75B6-47B8-94CB-F125BDC8C924}"/>
    <cellStyle name="Normal 9" xfId="11" xr:uid="{DF5DD473-4E4A-4945-BA59-E431D157D023}"/>
    <cellStyle name="Normal_11º MEDIÇÃO - vl real.rev2" xfId="9" xr:uid="{4F45E110-5186-46DE-B739-874E7ED1F295}"/>
    <cellStyle name="Porcentagem" xfId="7" builtinId="5"/>
    <cellStyle name="Porcentagem 2" xfId="3" xr:uid="{42EA8F5C-4FE0-4DD6-BEA0-C33E5037FFFE}"/>
    <cellStyle name="Porcentagem 3" xfId="13" xr:uid="{FB67F1FE-711B-4F74-9D7A-E805D724281D}"/>
    <cellStyle name="Separador de milhares 3" xfId="16" xr:uid="{23ACD84E-68DE-4451-8812-D13469AF3F21}"/>
    <cellStyle name="Separador de milhares_11º MEDIÇÃO - vl real.rev2 2" xfId="10" xr:uid="{91A17383-4858-4E30-B668-5B8E5B37EB2C}"/>
    <cellStyle name="Vírgula 2" xfId="15" xr:uid="{368288FE-7DE3-4B7D-BDC0-B5A0D861EA96}"/>
  </cellStyles>
  <dxfs count="360"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1" tint="0.34998626667073579"/>
        <name val="Cambria"/>
        <scheme val="none"/>
      </font>
      <fill>
        <patternFill patternType="solid">
          <fgColor indexed="9"/>
          <bgColor theme="1" tint="0.34998626667073579"/>
        </patternFill>
      </fill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theme="2" tint="-0.24994659260841701"/>
        <name val="Calibri Light"/>
        <scheme val="none"/>
      </font>
      <fill>
        <patternFill patternType="solid">
          <fgColor indexed="9"/>
          <bgColor theme="0" tint="-0.34998626667073579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  <dxf>
      <font>
        <color auto="1"/>
        <name val="Calibri Light"/>
        <scheme val="none"/>
      </font>
      <fill>
        <patternFill patternType="solid">
          <fgColor indexed="9"/>
          <bgColor theme="3" tint="0.59996337778862885"/>
        </patternFill>
      </fill>
    </dxf>
    <dxf>
      <font>
        <b val="0"/>
        <condense val="0"/>
        <extend val="0"/>
        <color indexed="9"/>
      </font>
    </dxf>
  </dxfs>
  <tableStyles count="0" defaultTableStyle="TableStyleMedium9" defaultPivotStyle="PivotStyleLight16"/>
  <colors>
    <mruColors>
      <color rgb="FF00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8%20-%20PAVIMENTA&#199;&#195;O%20E%20DRENAGEM%20RUA%20DOS%20TRABALHADORES\OR&#199;AMENTO\PLANILHA%20MULTIPLA%20RV01.xlsm" TargetMode="External"/><Relationship Id="rId1" Type="http://schemas.openxmlformats.org/officeDocument/2006/relationships/externalLinkPath" Target="file:///E:\8%20-%20PAVIMENTA&#199;&#195;O%20E%20DRENAGEM%20RUA%20DOS%20TRABALHADORES\OR&#199;AMENTO\PLANILHA%20MULTIPLA%20RV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E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006-412017-R$%20987.600,00%20-%20N&#205;VEL%20II\QCI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5%20-%20Vi&#225;rios\Recape%202017\CR%201039.136-992017-R$%20295.300,00%20-%20n&#237;vel%20I%20Entregue%2005.12.2017\Or&#231;amento\OR&#199;AMENTO_Recapeamento_Centro_Fase%202_R0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R&#199;AMENTO\Compatilhada\13%20-%20Equipamento%20P&#250;blico\119%20-%20USA%20ANIMAL%20(CONVENIO%20ESTADUAL)\OR&#199;AMENTO\OR&#199;AMENTO_REV04.xls" TargetMode="External"/><Relationship Id="rId1" Type="http://schemas.openxmlformats.org/officeDocument/2006/relationships/externalLinkPath" Target="/OR&#199;AMENTO/Compatilhada/13%20-%20Equipamento%20P&#250;blico/119%20-%20USA%20ANIMAL%20(CONVENIO%20ESTADUAL)/OR&#199;AMENTO/OR&#199;AMENTO_REV04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8%20-%20PAVIMENTA&#199;&#195;O%20E%20DRENAGEM%20RUA%20DOS%20TRABALHADORES\OR&#199;AMENTO\PLANILHA%20M&#218;LTIPLA_R00.xls" TargetMode="External"/><Relationship Id="rId1" Type="http://schemas.openxmlformats.org/officeDocument/2006/relationships/externalLinkPath" Target="file:///E:\8%20-%20PAVIMENTA&#199;&#195;O%20E%20DRENAGEM%20RUA%20DOS%20TRABALHADORES\OR&#199;AMENTO\PLANILHA%20M&#218;LTIPLA_R0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sktop-u7tpnk1\or&#231;amento%20backup%2027-07-242\Compatilhada\06%20-%20Vi&#225;rios\05%20-%20Convenios\Verbas%20Federais\2%20-%202024%20-%20PAVIMENTA&#199;&#195;O%20ESTRADA%20DIEGO%20DIAS\OR&#199;AMENTO\Pav%20Estrada%20Diego%20Dias_R04.xlsx" TargetMode="External"/><Relationship Id="rId1" Type="http://schemas.openxmlformats.org/officeDocument/2006/relationships/externalLinkPath" Target="file:///W:\Compatilhada\06%20-%20Vi&#225;rios\05%20-%20Convenios\Verbas%20Federais\2%20-%202024%20-%20PAVIMENTA&#199;&#195;O%20ESTRADA%20DIEGO%20DIAS\OR&#199;AMENTO\Pav%20Estrada%20Diego%20Dias_R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Or&#231;amentos\06%20-%20Vi&#225;rios\Convenios\Verbas%20Federais\CT%201068.361-17-2019-R$%20995.000,00%20-%20Estrada%20Ara&#231;ariguama\Or&#231;amento\OR&#199;AMENTO_Ara&#231;ariguama_R00_C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4">
          <cell r="O4">
            <v>2</v>
          </cell>
        </row>
      </sheetData>
      <sheetData sheetId="1">
        <row r="31">
          <cell r="F31" t="str">
            <v>Tradicional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G10">
            <v>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Eventograma_e_Quantitativos"/>
      <sheetName val="Detalhamento"/>
      <sheetName val="Cronograma"/>
      <sheetName val="PLE"/>
      <sheetName val="Resumo_de_Acompanhamento"/>
      <sheetName val="CronoPrev"/>
      <sheetName val="PLE2"/>
    </sheetNames>
    <sheetDataSet>
      <sheetData sheetId="0" refreshError="1">
        <row r="33">
          <cell r="A33" t="str">
            <v>Núm do Evento</v>
          </cell>
        </row>
      </sheetData>
      <sheetData sheetId="1" refreshError="1"/>
      <sheetData sheetId="2" refreshError="1"/>
      <sheetData sheetId="3" refreshError="1"/>
      <sheetData sheetId="4" refreshError="1">
        <row r="28">
          <cell r="AX28">
            <v>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QCI"/>
      <sheetName val="CRONO"/>
      <sheetName val="RRE"/>
      <sheetName val="Ofício"/>
      <sheetName val="Listas"/>
    </sheetNames>
    <sheetDataSet>
      <sheetData sheetId="0" refreshError="1">
        <row r="22">
          <cell r="J22" t="str">
            <v>OGU não-PAC</v>
          </cell>
        </row>
      </sheetData>
      <sheetData sheetId="1" refreshError="1">
        <row r="14">
          <cell r="AH14">
            <v>0</v>
          </cell>
        </row>
        <row r="15">
          <cell r="AH15" t="str">
            <v>Adm. Direta</v>
          </cell>
        </row>
        <row r="26">
          <cell r="AH26">
            <v>0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B2" t="str">
            <v>Itens de Investimento</v>
          </cell>
          <cell r="C2" t="str">
            <v>Unidades habitacionais</v>
          </cell>
          <cell r="D2">
            <v>3</v>
          </cell>
          <cell r="E2" t="str">
            <v>Equipamentos comunitários</v>
          </cell>
          <cell r="F2">
            <v>6</v>
          </cell>
          <cell r="G2" t="str">
            <v>Pavimentação</v>
          </cell>
          <cell r="H2">
            <v>6</v>
          </cell>
          <cell r="I2" t="str">
            <v xml:space="preserve">Drenagem </v>
          </cell>
          <cell r="J2">
            <v>5</v>
          </cell>
          <cell r="K2" t="str">
            <v>Abastecimento de água</v>
          </cell>
          <cell r="L2">
            <v>11</v>
          </cell>
          <cell r="M2" t="str">
            <v>Esgotamento sanitário</v>
          </cell>
          <cell r="N2">
            <v>8</v>
          </cell>
          <cell r="O2" t="str">
            <v>Energia elétrica e iluminação pública</v>
          </cell>
          <cell r="P2">
            <v>4</v>
          </cell>
          <cell r="Q2" t="str">
            <v>Coleta e tratamento de resíduos sólidos</v>
          </cell>
          <cell r="R2">
            <v>6</v>
          </cell>
          <cell r="S2" t="str">
            <v xml:space="preserve">Contenção e estabilização de encostas </v>
          </cell>
          <cell r="T2">
            <v>2</v>
          </cell>
          <cell r="U2" t="str">
            <v>Regularização fundiária</v>
          </cell>
          <cell r="V2">
            <v>2</v>
          </cell>
          <cell r="W2" t="str">
            <v>Aquisição de terreno</v>
          </cell>
          <cell r="X2">
            <v>2</v>
          </cell>
          <cell r="Y2" t="str">
            <v>Aquisição de equipamentos e insumos</v>
          </cell>
          <cell r="Z2">
            <v>1</v>
          </cell>
          <cell r="AA2" t="str">
            <v>Elaboração de estudos e projetos</v>
          </cell>
          <cell r="AB2">
            <v>1</v>
          </cell>
          <cell r="AC2" t="str">
            <v>Instrumentos e ações em planejamento e gestão pública</v>
          </cell>
          <cell r="AD2">
            <v>1</v>
          </cell>
          <cell r="AE2" t="str">
            <v>Ações complementares às obras</v>
          </cell>
          <cell r="AF2">
            <v>3</v>
          </cell>
          <cell r="AG2" t="str">
            <v>Gerenciamento</v>
          </cell>
          <cell r="AH2">
            <v>1</v>
          </cell>
          <cell r="AI2" t="str">
            <v>Trabalho social</v>
          </cell>
          <cell r="AJ2">
            <v>4</v>
          </cell>
        </row>
        <row r="3">
          <cell r="B3" t="str">
            <v>Unidades habitacionais</v>
          </cell>
        </row>
        <row r="4">
          <cell r="B4" t="str">
            <v>Equipamentos comunitários</v>
          </cell>
        </row>
        <row r="5">
          <cell r="B5" t="str">
            <v>Pavimentação</v>
          </cell>
        </row>
        <row r="6">
          <cell r="B6" t="str">
            <v xml:space="preserve">Drenagem </v>
          </cell>
        </row>
        <row r="7">
          <cell r="B7" t="str">
            <v>Abastecimento de água</v>
          </cell>
        </row>
        <row r="8">
          <cell r="B8" t="str">
            <v>Esgotamento sanitário</v>
          </cell>
        </row>
        <row r="9">
          <cell r="B9" t="str">
            <v>Energia elétrica e iluminação pública</v>
          </cell>
        </row>
        <row r="10">
          <cell r="B10" t="str">
            <v>Coleta e tratamento de resíduos sólidos</v>
          </cell>
        </row>
        <row r="11">
          <cell r="B11" t="str">
            <v xml:space="preserve">Contenção e estabilização de encostas </v>
          </cell>
        </row>
        <row r="12">
          <cell r="B12" t="str">
            <v>Regularização fundiária</v>
          </cell>
        </row>
        <row r="13">
          <cell r="B13" t="str">
            <v>Aquisição de terreno</v>
          </cell>
        </row>
        <row r="14">
          <cell r="B14" t="str">
            <v>Aquisição de equipamentos e insumos</v>
          </cell>
        </row>
        <row r="15">
          <cell r="B15" t="str">
            <v>Elaboração de estudos e projetos</v>
          </cell>
        </row>
        <row r="16">
          <cell r="B16" t="str">
            <v>Instrumentos e ações em planejamento e gestão pública</v>
          </cell>
        </row>
        <row r="17">
          <cell r="B17" t="str">
            <v>Ações complementares às obras</v>
          </cell>
        </row>
        <row r="18">
          <cell r="B18" t="str">
            <v>Gerenciamento</v>
          </cell>
        </row>
        <row r="19">
          <cell r="B19" t="str">
            <v>Trabalho social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Memoria"/>
      <sheetName val="PLQ"/>
      <sheetName val="QCI"/>
      <sheetName val="Resumo _ Licitação"/>
      <sheetName val="CRONOGRAMA_ Licitação"/>
      <sheetName val="PLE"/>
      <sheetName val="CFF"/>
      <sheetName val="Distâncias"/>
      <sheetName val="Sinapi"/>
      <sheetName val="FDE"/>
      <sheetName val="SIU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çamento"/>
      <sheetName val="CURVA ABC"/>
      <sheetName val="Cronograma Mensal"/>
      <sheetName val="Eventos"/>
      <sheetName val="PLANILHA DE MEDIÇÃO"/>
      <sheetName val="Levantamento Quantitativo"/>
      <sheetName val="Resumo"/>
      <sheetName val="COMPOSIÇÕES"/>
      <sheetName val="MEMORIA DE CALCULO"/>
      <sheetName val="Planilha2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çamento"/>
      <sheetName val="MEMORIA DE CALCULO"/>
      <sheetName val="Composições"/>
      <sheetName val="Resumo "/>
      <sheetName val="Cronograma Mensal"/>
      <sheetName val="CPU"/>
      <sheetName val="ENCARGO"/>
    </sheetNames>
    <sheetDataSet>
      <sheetData sheetId="0">
        <row r="8">
          <cell r="A8" t="str">
            <v>Tipo de Intervenção: Pavimentação Asfáltica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Orçamento"/>
      <sheetName val="Cronograma Mensal"/>
      <sheetName val="Cronograma Mensal (2)"/>
      <sheetName val="M.C."/>
      <sheetName val="Composições"/>
      <sheetName val="SINAPI"/>
      <sheetName val="FDE"/>
      <sheetName val="SIURB Infra"/>
      <sheetName val="CDHU181"/>
      <sheetName val="CDHU181-CEF"/>
      <sheetName val="CA-CDHU181"/>
      <sheetName val="Insumo-CDHU181"/>
      <sheetName val="CA-Sicro"/>
    </sheetNames>
    <sheetDataSet>
      <sheetData sheetId="0" refreshError="1"/>
      <sheetData sheetId="1" refreshError="1">
        <row r="7">
          <cell r="H7" t="str">
            <v>Área de intervenção:</v>
          </cell>
        </row>
        <row r="9">
          <cell r="H9" t="str">
            <v>Investimento: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FF950-9339-4D7B-BCB4-C081278D03AB}">
  <sheetPr>
    <pageSetUpPr fitToPage="1"/>
  </sheetPr>
  <dimension ref="A1:E35"/>
  <sheetViews>
    <sheetView tabSelected="1" zoomScaleNormal="100" workbookViewId="0">
      <selection activeCell="C19" sqref="C19"/>
    </sheetView>
  </sheetViews>
  <sheetFormatPr defaultRowHeight="12.75" x14ac:dyDescent="0.2"/>
  <cols>
    <col min="1" max="1" width="16.33203125" style="165" customWidth="1"/>
    <col min="2" max="2" width="92.5" style="165" customWidth="1"/>
    <col min="3" max="3" width="34.5" style="165" customWidth="1"/>
    <col min="4" max="4" width="25.33203125" style="165" customWidth="1"/>
    <col min="5" max="5" width="20.83203125" style="165" customWidth="1"/>
    <col min="6" max="6" width="11.5" style="165" customWidth="1"/>
    <col min="7" max="16384" width="9.33203125" style="165"/>
  </cols>
  <sheetData>
    <row r="1" spans="1:4" ht="13.5" thickBot="1" x14ac:dyDescent="0.25">
      <c r="A1" s="11"/>
      <c r="B1" s="12"/>
      <c r="C1" s="12"/>
      <c r="D1" s="12"/>
    </row>
    <row r="2" spans="1:4" ht="27.75" x14ac:dyDescent="0.2">
      <c r="A2" s="13"/>
      <c r="B2" s="159"/>
      <c r="C2" s="159"/>
      <c r="D2" s="160"/>
    </row>
    <row r="3" spans="1:4" ht="30" x14ac:dyDescent="0.4">
      <c r="A3" s="14"/>
      <c r="B3" s="15"/>
      <c r="C3" s="15"/>
      <c r="D3" s="16"/>
    </row>
    <row r="4" spans="1:4" x14ac:dyDescent="0.2">
      <c r="A4" s="17"/>
      <c r="B4" s="161"/>
      <c r="C4" s="161"/>
      <c r="D4" s="162"/>
    </row>
    <row r="5" spans="1:4" ht="18" x14ac:dyDescent="0.2">
      <c r="A5" s="17"/>
      <c r="B5" s="163"/>
      <c r="C5" s="163"/>
      <c r="D5" s="164"/>
    </row>
    <row r="6" spans="1:4" ht="13.5" thickBot="1" x14ac:dyDescent="0.25">
      <c r="A6" s="18"/>
      <c r="B6" s="19"/>
      <c r="C6" s="20"/>
      <c r="D6" s="21"/>
    </row>
    <row r="7" spans="1:4" ht="15.75" x14ac:dyDescent="0.2">
      <c r="A7" s="22" t="s">
        <v>107</v>
      </c>
      <c r="B7" s="23" t="str">
        <f>ORÇAMENTO!D6</f>
        <v>Pavimentação, Drenagem e Canalização na Rua dos Trabalhadores</v>
      </c>
      <c r="C7" s="23"/>
      <c r="D7" s="24"/>
    </row>
    <row r="8" spans="1:4" ht="15.75" x14ac:dyDescent="0.2">
      <c r="A8" s="25"/>
      <c r="B8" s="26"/>
      <c r="C8" s="27"/>
      <c r="D8" s="28"/>
    </row>
    <row r="9" spans="1:4" ht="15.75" x14ac:dyDescent="0.2">
      <c r="A9" s="25" t="str">
        <f>[7]Orçamento!A8</f>
        <v>Tipo de Intervenção: Pavimentação Asfáltica</v>
      </c>
      <c r="B9" s="29"/>
      <c r="C9" s="179"/>
      <c r="D9" s="180"/>
    </row>
    <row r="10" spans="1:4" ht="15.75" x14ac:dyDescent="0.2">
      <c r="A10" s="31"/>
      <c r="B10" s="7"/>
      <c r="C10" s="32" t="s">
        <v>5</v>
      </c>
      <c r="D10" s="33">
        <f>C24</f>
        <v>0</v>
      </c>
    </row>
    <row r="11" spans="1:4" ht="15.75" x14ac:dyDescent="0.2">
      <c r="A11" s="31" t="s">
        <v>4</v>
      </c>
      <c r="B11" s="8" t="str">
        <f>ORÇAMENTO!D10</f>
        <v>Rua dos Trabalhadores - Itapevi - SP</v>
      </c>
      <c r="C11" s="179"/>
      <c r="D11" s="181"/>
    </row>
    <row r="12" spans="1:4" ht="16.5" thickBot="1" x14ac:dyDescent="0.25">
      <c r="A12" s="34"/>
      <c r="B12" s="35"/>
      <c r="C12" s="36"/>
      <c r="D12" s="37"/>
    </row>
    <row r="13" spans="1:4" ht="16.5" thickBot="1" x14ac:dyDescent="0.25">
      <c r="A13" s="182"/>
      <c r="B13" s="183"/>
      <c r="C13" s="183"/>
      <c r="D13" s="184"/>
    </row>
    <row r="14" spans="1:4" ht="36" x14ac:dyDescent="0.2">
      <c r="A14" s="38" t="s">
        <v>108</v>
      </c>
      <c r="B14" s="39" t="s">
        <v>109</v>
      </c>
      <c r="C14" s="39" t="s">
        <v>110</v>
      </c>
      <c r="D14" s="40" t="s">
        <v>78</v>
      </c>
    </row>
    <row r="15" spans="1:4" ht="15" x14ac:dyDescent="0.2">
      <c r="A15" s="41">
        <v>1</v>
      </c>
      <c r="B15" s="42" t="str">
        <f>VLOOKUP(A15,ORÇAMENTO!$A$15:$K$121,4,0)</f>
        <v>PAVIMENTAÇÃO</v>
      </c>
      <c r="C15" s="43">
        <f>ORÇAMENTO!E15</f>
        <v>0</v>
      </c>
      <c r="D15" s="44" t="e">
        <f t="shared" ref="D15:D23" si="0">C15/$C$24</f>
        <v>#DIV/0!</v>
      </c>
    </row>
    <row r="16" spans="1:4" ht="15" x14ac:dyDescent="0.2">
      <c r="A16" s="41">
        <v>2</v>
      </c>
      <c r="B16" s="42" t="str">
        <f>VLOOKUP(A16,ORÇAMENTO!$A$15:$K$121,4,0)</f>
        <v>DEMOLIÇÕES</v>
      </c>
      <c r="C16" s="43">
        <f>ORÇAMENTO!E41</f>
        <v>0</v>
      </c>
      <c r="D16" s="44" t="e">
        <f t="shared" si="0"/>
        <v>#DIV/0!</v>
      </c>
    </row>
    <row r="17" spans="1:5" ht="15" x14ac:dyDescent="0.2">
      <c r="A17" s="41">
        <v>3</v>
      </c>
      <c r="B17" s="42" t="str">
        <f>VLOOKUP(A17,ORÇAMENTO!$A$15:$K$121,4,0)</f>
        <v>DRENAGEM</v>
      </c>
      <c r="C17" s="43">
        <f>ORÇAMENTO!E48</f>
        <v>0</v>
      </c>
      <c r="D17" s="44" t="e">
        <f t="shared" si="0"/>
        <v>#DIV/0!</v>
      </c>
    </row>
    <row r="18" spans="1:5" ht="15" x14ac:dyDescent="0.2">
      <c r="A18" s="41">
        <v>4</v>
      </c>
      <c r="B18" s="42" t="str">
        <f>VLOOKUP(A18,ORÇAMENTO!$A$15:$K$121,4,0)</f>
        <v>TERRAPLENAGEM</v>
      </c>
      <c r="C18" s="43">
        <f>ORÇAMENTO!E73</f>
        <v>0</v>
      </c>
      <c r="D18" s="44" t="e">
        <f t="shared" si="0"/>
        <v>#DIV/0!</v>
      </c>
    </row>
    <row r="19" spans="1:5" ht="15" x14ac:dyDescent="0.2">
      <c r="A19" s="41">
        <v>5</v>
      </c>
      <c r="B19" s="42" t="str">
        <f>VLOOKUP(A19,ORÇAMENTO!$A$15:$K$121,4,0)</f>
        <v>PASSEIO, CANTEIRO E GUARDA CORPO</v>
      </c>
      <c r="C19" s="43">
        <f>ORÇAMENTO!E83</f>
        <v>0</v>
      </c>
      <c r="D19" s="44" t="e">
        <f t="shared" si="0"/>
        <v>#DIV/0!</v>
      </c>
      <c r="E19" s="167"/>
    </row>
    <row r="20" spans="1:5" ht="15" x14ac:dyDescent="0.2">
      <c r="A20" s="41">
        <v>6</v>
      </c>
      <c r="B20" s="42" t="str">
        <f>VLOOKUP(A20,ORÇAMENTO!$A$15:$K$121,4,0)</f>
        <v>ADMINISTRAÇÃO LOCAL</v>
      </c>
      <c r="C20" s="43">
        <f>ORÇAMENTO!E95</f>
        <v>0</v>
      </c>
      <c r="D20" s="44" t="e">
        <f t="shared" si="0"/>
        <v>#DIV/0!</v>
      </c>
      <c r="E20" s="167"/>
    </row>
    <row r="21" spans="1:5" ht="15" x14ac:dyDescent="0.2">
      <c r="A21" s="41">
        <v>7</v>
      </c>
      <c r="B21" s="42" t="str">
        <f>VLOOKUP(A21,ORÇAMENTO!$A$15:$K$121,4,0)</f>
        <v>CANTEIRO DE OBRAS</v>
      </c>
      <c r="C21" s="43">
        <f>ORÇAMENTO!E99</f>
        <v>0</v>
      </c>
      <c r="D21" s="44" t="e">
        <f t="shared" si="0"/>
        <v>#DIV/0!</v>
      </c>
      <c r="E21" s="168"/>
    </row>
    <row r="22" spans="1:5" ht="15" x14ac:dyDescent="0.2">
      <c r="A22" s="41">
        <v>8</v>
      </c>
      <c r="B22" s="42" t="str">
        <f>VLOOKUP(A22,ORÇAMENTO!$A$15:$K$121,4,0)</f>
        <v>SERVIÇOS TÉCNICOS</v>
      </c>
      <c r="C22" s="43">
        <f>ORÇAMENTO!E113</f>
        <v>0</v>
      </c>
      <c r="D22" s="44" t="e">
        <f t="shared" si="0"/>
        <v>#DIV/0!</v>
      </c>
      <c r="E22" s="168"/>
    </row>
    <row r="23" spans="1:5" ht="15" x14ac:dyDescent="0.2">
      <c r="A23" s="41">
        <v>9</v>
      </c>
      <c r="B23" s="105" t="str">
        <f>ORÇAMENTO!D118</f>
        <v>INSTALAÇÃO DE SISTEMA DO ESGOTAMENTO SANITÁRIO</v>
      </c>
      <c r="C23" s="104">
        <f>ORÇAMENTO!E118</f>
        <v>0</v>
      </c>
      <c r="D23" s="44" t="e">
        <f t="shared" si="0"/>
        <v>#DIV/0!</v>
      </c>
      <c r="E23" s="168"/>
    </row>
    <row r="24" spans="1:5" ht="16.5" thickBot="1" x14ac:dyDescent="0.25">
      <c r="A24" s="110" t="s">
        <v>111</v>
      </c>
      <c r="B24" s="111"/>
      <c r="C24" s="45">
        <f>SUM(C15:C23)</f>
        <v>0</v>
      </c>
      <c r="D24" s="46" t="e">
        <f>SUM(D15:D23)</f>
        <v>#DIV/0!</v>
      </c>
    </row>
    <row r="25" spans="1:5" ht="14.25" x14ac:dyDescent="0.2">
      <c r="A25" s="169"/>
      <c r="B25" s="169"/>
      <c r="C25" s="169"/>
      <c r="D25" s="170"/>
    </row>
    <row r="26" spans="1:5" ht="15" x14ac:dyDescent="0.2">
      <c r="A26" s="171"/>
      <c r="B26" s="172"/>
      <c r="C26" s="106"/>
      <c r="D26" s="106"/>
    </row>
    <row r="27" spans="1:5" ht="14.25" x14ac:dyDescent="0.2">
      <c r="A27" s="171"/>
      <c r="B27" s="172"/>
      <c r="C27" s="172"/>
      <c r="D27" s="173"/>
    </row>
    <row r="28" spans="1:5" ht="14.25" x14ac:dyDescent="0.2">
      <c r="A28" s="171"/>
      <c r="B28" s="172"/>
      <c r="C28" s="172"/>
      <c r="D28" s="173"/>
    </row>
    <row r="29" spans="1:5" ht="14.25" x14ac:dyDescent="0.2">
      <c r="A29" s="171"/>
      <c r="B29" s="172"/>
      <c r="C29" s="172"/>
      <c r="D29" s="173"/>
    </row>
    <row r="30" spans="1:5" ht="14.25" x14ac:dyDescent="0.2">
      <c r="A30" s="171"/>
      <c r="B30" s="172"/>
      <c r="C30" s="172"/>
      <c r="D30" s="173"/>
    </row>
    <row r="31" spans="1:5" ht="14.25" x14ac:dyDescent="0.2">
      <c r="A31" s="174"/>
      <c r="B31" s="175"/>
      <c r="C31" s="176"/>
      <c r="D31" s="173"/>
    </row>
    <row r="32" spans="1:5" ht="15.75" x14ac:dyDescent="0.2">
      <c r="A32" s="177"/>
      <c r="B32" s="178"/>
      <c r="C32" s="102"/>
      <c r="D32" s="173"/>
    </row>
    <row r="33" spans="1:4" ht="15" x14ac:dyDescent="0.2">
      <c r="A33" s="107"/>
      <c r="B33" s="175"/>
      <c r="C33" s="103"/>
      <c r="D33" s="173"/>
    </row>
    <row r="34" spans="1:4" ht="15" x14ac:dyDescent="0.2">
      <c r="A34" s="171"/>
      <c r="B34" s="30"/>
      <c r="C34" s="103"/>
      <c r="D34" s="173"/>
    </row>
    <row r="35" spans="1:4" ht="14.25" x14ac:dyDescent="0.2">
      <c r="A35" s="171"/>
      <c r="B35" s="30"/>
      <c r="C35" s="30"/>
      <c r="D35" s="173"/>
    </row>
  </sheetData>
  <sheetProtection algorithmName="SHA-512" hashValue="OYEgv/bUERu91e38bVoGX7Ps3aIIY+0EIzNJavzwMlmposx/quHRxchVIu/PUXAwkhHeuXwgY3MP8S+SK00Tmg==" saltValue="2Fp+vZUMHxSHcUN5mnmmSQ==" spinCount="100000" sheet="1" objects="1" scenarios="1" formatCells="0" formatColumns="0" formatRows="0"/>
  <mergeCells count="2">
    <mergeCell ref="B13:C13"/>
    <mergeCell ref="A24:B24"/>
  </mergeCells>
  <pageMargins left="0.51181102362204722" right="0.51181102362204722" top="0.78740157480314965" bottom="0.78740157480314965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DE953-DBC9-4FE4-A2E6-A1B3BB14A062}">
  <sheetPr>
    <pageSetUpPr fitToPage="1"/>
  </sheetPr>
  <dimension ref="A1:P149"/>
  <sheetViews>
    <sheetView zoomScale="85" zoomScaleNormal="85" zoomScaleSheetLayoutView="100" workbookViewId="0">
      <selection activeCell="F117" sqref="F117"/>
    </sheetView>
  </sheetViews>
  <sheetFormatPr defaultRowHeight="12.75" x14ac:dyDescent="0.2"/>
  <cols>
    <col min="1" max="1" width="15" style="165" customWidth="1"/>
    <col min="2" max="2" width="18" style="165" bestFit="1" customWidth="1"/>
    <col min="3" max="3" width="20" style="165" customWidth="1"/>
    <col min="4" max="4" width="80.1640625" style="165" customWidth="1"/>
    <col min="5" max="5" width="13.6640625" style="165" customWidth="1"/>
    <col min="6" max="6" width="24.83203125" style="202" customWidth="1"/>
    <col min="7" max="7" width="18.6640625" style="165" customWidth="1"/>
    <col min="8" max="8" width="14" style="165" customWidth="1"/>
    <col min="9" max="9" width="22.5" style="165" customWidth="1"/>
    <col min="10" max="10" width="27.6640625" style="165" customWidth="1"/>
    <col min="11" max="11" width="23.83203125" style="165" customWidth="1"/>
    <col min="12" max="12" width="17.5" style="165" customWidth="1"/>
    <col min="13" max="13" width="16" style="165" customWidth="1"/>
    <col min="14" max="14" width="10.6640625" style="165" bestFit="1" customWidth="1"/>
    <col min="15" max="15" width="16.1640625" style="165" bestFit="1" customWidth="1"/>
    <col min="16" max="16" width="15.33203125" style="165" bestFit="1" customWidth="1"/>
    <col min="17" max="16384" width="9.33203125" style="165"/>
  </cols>
  <sheetData>
    <row r="1" spans="1:15" ht="24" x14ac:dyDescent="0.2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7"/>
    </row>
    <row r="2" spans="1:15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90"/>
      <c r="M2" s="167"/>
    </row>
    <row r="3" spans="1:15" ht="15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3"/>
    </row>
    <row r="4" spans="1:15" ht="15.75" thickBot="1" x14ac:dyDescent="0.25">
      <c r="A4" s="194"/>
      <c r="B4" s="195"/>
      <c r="C4" s="195"/>
      <c r="D4" s="195"/>
      <c r="E4" s="195"/>
      <c r="F4" s="196"/>
      <c r="G4" s="195"/>
      <c r="H4" s="195"/>
      <c r="I4" s="195"/>
      <c r="J4" s="195"/>
      <c r="K4" s="197"/>
    </row>
    <row r="5" spans="1:15" ht="8.25" customHeight="1" thickBot="1" x14ac:dyDescent="0.25">
      <c r="A5" s="216"/>
      <c r="B5" s="217"/>
      <c r="C5" s="217"/>
      <c r="D5" s="217"/>
      <c r="E5" s="217"/>
      <c r="F5" s="218"/>
      <c r="G5" s="217"/>
      <c r="H5" s="217"/>
      <c r="I5" s="217"/>
      <c r="J5" s="217"/>
      <c r="K5" s="219"/>
    </row>
    <row r="6" spans="1:15" x14ac:dyDescent="0.2">
      <c r="A6" s="220" t="s">
        <v>0</v>
      </c>
      <c r="B6" s="221"/>
      <c r="C6" s="221"/>
      <c r="D6" s="222" t="s">
        <v>189</v>
      </c>
      <c r="E6" s="223"/>
      <c r="F6" s="224"/>
      <c r="G6" s="223"/>
      <c r="H6" s="223"/>
      <c r="I6" s="223"/>
      <c r="J6" s="223"/>
      <c r="K6" s="225"/>
    </row>
    <row r="7" spans="1:15" ht="6" customHeight="1" x14ac:dyDescent="0.2">
      <c r="A7" s="226"/>
      <c r="B7" s="227"/>
      <c r="C7" s="227"/>
      <c r="D7" s="227"/>
      <c r="E7" s="228"/>
      <c r="F7" s="229"/>
      <c r="G7" s="228"/>
      <c r="H7" s="228"/>
      <c r="I7" s="228"/>
      <c r="J7" s="228"/>
      <c r="K7" s="230"/>
    </row>
    <row r="8" spans="1:15" x14ac:dyDescent="0.2">
      <c r="A8" s="231" t="s">
        <v>1</v>
      </c>
      <c r="B8" s="232"/>
      <c r="C8" s="232"/>
      <c r="D8" s="227" t="s">
        <v>188</v>
      </c>
      <c r="E8" s="228"/>
      <c r="F8" s="233" t="s">
        <v>3</v>
      </c>
      <c r="G8" s="233"/>
      <c r="H8" s="234"/>
      <c r="I8" s="234"/>
      <c r="J8" s="235">
        <v>4472.82</v>
      </c>
      <c r="K8" s="236" t="s">
        <v>9</v>
      </c>
    </row>
    <row r="9" spans="1:15" ht="3.95" customHeight="1" x14ac:dyDescent="0.2">
      <c r="A9" s="226"/>
      <c r="B9" s="227"/>
      <c r="C9" s="227"/>
      <c r="D9" s="227"/>
      <c r="E9" s="228"/>
      <c r="F9" s="237"/>
      <c r="G9" s="234"/>
      <c r="H9" s="234"/>
      <c r="I9" s="234"/>
      <c r="J9" s="235"/>
      <c r="K9" s="236"/>
    </row>
    <row r="10" spans="1:15" ht="13.5" customHeight="1" x14ac:dyDescent="0.2">
      <c r="A10" s="231" t="s">
        <v>4</v>
      </c>
      <c r="B10" s="232"/>
      <c r="C10" s="232"/>
      <c r="D10" s="227" t="s">
        <v>28</v>
      </c>
      <c r="E10" s="228"/>
      <c r="F10" s="233" t="s">
        <v>5</v>
      </c>
      <c r="G10" s="233"/>
      <c r="H10" s="234"/>
      <c r="I10" s="234"/>
      <c r="J10" s="238">
        <f>G121</f>
        <v>0</v>
      </c>
      <c r="K10" s="230"/>
    </row>
    <row r="11" spans="1:15" ht="9.75" customHeight="1" x14ac:dyDescent="0.2">
      <c r="A11" s="226"/>
      <c r="B11" s="227"/>
      <c r="C11" s="227"/>
      <c r="D11" s="227"/>
      <c r="E11" s="228"/>
      <c r="F11" s="237"/>
      <c r="G11" s="234"/>
      <c r="H11" s="234"/>
      <c r="I11" s="234"/>
      <c r="J11" s="239"/>
      <c r="K11" s="230"/>
    </row>
    <row r="12" spans="1:15" ht="22.5" customHeight="1" thickBot="1" x14ac:dyDescent="0.25">
      <c r="A12" s="240" t="s">
        <v>6</v>
      </c>
      <c r="B12" s="241"/>
      <c r="C12" s="241"/>
      <c r="D12" s="242" t="s">
        <v>619</v>
      </c>
      <c r="E12" s="243"/>
      <c r="F12" s="244" t="s">
        <v>7</v>
      </c>
      <c r="G12" s="244"/>
      <c r="H12" s="245"/>
      <c r="I12" s="245"/>
      <c r="J12" s="246">
        <f>J10/J8</f>
        <v>0</v>
      </c>
      <c r="K12" s="247"/>
    </row>
    <row r="13" spans="1:15" ht="13.5" thickBot="1" x14ac:dyDescent="0.25">
      <c r="A13" s="248"/>
      <c r="B13" s="248"/>
      <c r="C13" s="248"/>
      <c r="D13" s="248"/>
      <c r="E13" s="248"/>
      <c r="F13" s="249"/>
      <c r="G13" s="248"/>
      <c r="H13" s="248"/>
      <c r="I13" s="248"/>
      <c r="J13" s="248"/>
      <c r="K13" s="248"/>
    </row>
    <row r="14" spans="1:15" ht="36.75" thickBot="1" x14ac:dyDescent="0.25">
      <c r="A14" s="1" t="s">
        <v>71</v>
      </c>
      <c r="B14" s="1" t="s">
        <v>72</v>
      </c>
      <c r="C14" s="250" t="s">
        <v>73</v>
      </c>
      <c r="D14" s="251" t="s">
        <v>74</v>
      </c>
      <c r="E14" s="252" t="s">
        <v>75</v>
      </c>
      <c r="F14" s="253" t="s">
        <v>76</v>
      </c>
      <c r="G14" s="254" t="s">
        <v>77</v>
      </c>
      <c r="H14" s="254" t="s">
        <v>536</v>
      </c>
      <c r="I14" s="254" t="s">
        <v>80</v>
      </c>
      <c r="J14" s="255" t="s">
        <v>81</v>
      </c>
      <c r="K14" s="256" t="s">
        <v>78</v>
      </c>
      <c r="O14" s="167"/>
    </row>
    <row r="15" spans="1:15" ht="15.75" thickBot="1" x14ac:dyDescent="0.25">
      <c r="A15" s="2">
        <v>1</v>
      </c>
      <c r="B15" s="3"/>
      <c r="C15" s="4"/>
      <c r="D15" s="5" t="s">
        <v>187</v>
      </c>
      <c r="E15" s="257">
        <f>E16+E19+E27+E33</f>
        <v>0</v>
      </c>
      <c r="F15" s="10"/>
      <c r="G15" s="6"/>
      <c r="H15" s="6"/>
      <c r="I15" s="6"/>
      <c r="J15" s="6"/>
      <c r="K15" s="258" t="e">
        <f>E15/$G$121</f>
        <v>#DIV/0!</v>
      </c>
    </row>
    <row r="16" spans="1:15" x14ac:dyDescent="0.2">
      <c r="A16" s="88" t="s">
        <v>79</v>
      </c>
      <c r="B16" s="87"/>
      <c r="C16" s="89"/>
      <c r="D16" s="90" t="s">
        <v>40</v>
      </c>
      <c r="E16" s="259">
        <f>SUM(J17:J18)</f>
        <v>0</v>
      </c>
      <c r="F16" s="260"/>
      <c r="G16" s="261"/>
      <c r="H16" s="261"/>
      <c r="I16" s="261"/>
      <c r="J16" s="261"/>
      <c r="K16" s="262" t="e">
        <f>E16/$G$121</f>
        <v>#DIV/0!</v>
      </c>
    </row>
    <row r="17" spans="1:16" ht="57" x14ac:dyDescent="0.2">
      <c r="A17" s="263" t="s">
        <v>21</v>
      </c>
      <c r="B17" s="264" t="s">
        <v>29</v>
      </c>
      <c r="C17" s="263" t="s">
        <v>158</v>
      </c>
      <c r="D17" s="265" t="s">
        <v>160</v>
      </c>
      <c r="E17" s="263" t="s">
        <v>42</v>
      </c>
      <c r="F17" s="266">
        <v>1126.33</v>
      </c>
      <c r="G17" s="372"/>
      <c r="H17" s="268">
        <f>$F$122</f>
        <v>0.2097</v>
      </c>
      <c r="I17" s="267">
        <f>ROUND(ROUND(G17,2)*(1+H17),2)</f>
        <v>0</v>
      </c>
      <c r="J17" s="267">
        <f>ROUND((I17*F17),2)</f>
        <v>0</v>
      </c>
      <c r="K17" s="269" t="e">
        <f>J17/$G$121</f>
        <v>#DIV/0!</v>
      </c>
      <c r="L17" s="203"/>
      <c r="P17" s="202"/>
    </row>
    <row r="18" spans="1:16" ht="42.75" x14ac:dyDescent="0.2">
      <c r="A18" s="270" t="s">
        <v>182</v>
      </c>
      <c r="B18" s="270" t="s">
        <v>29</v>
      </c>
      <c r="C18" s="270" t="s">
        <v>43</v>
      </c>
      <c r="D18" s="271" t="s">
        <v>44</v>
      </c>
      <c r="E18" s="270" t="s">
        <v>45</v>
      </c>
      <c r="F18" s="272">
        <v>12812</v>
      </c>
      <c r="G18" s="373"/>
      <c r="H18" s="268">
        <f>$F$122</f>
        <v>0.2097</v>
      </c>
      <c r="I18" s="267">
        <f>ROUND(ROUND(G18,2)*(1+H18),2)</f>
        <v>0</v>
      </c>
      <c r="J18" s="273">
        <f t="shared" ref="J18:J21" si="0">ROUND((I18*F18),2)</f>
        <v>0</v>
      </c>
      <c r="K18" s="274" t="e">
        <f>J18/$G$121</f>
        <v>#DIV/0!</v>
      </c>
    </row>
    <row r="19" spans="1:16" x14ac:dyDescent="0.2">
      <c r="A19" s="92" t="s">
        <v>83</v>
      </c>
      <c r="B19" s="97"/>
      <c r="C19" s="94"/>
      <c r="D19" s="95" t="s">
        <v>190</v>
      </c>
      <c r="E19" s="261">
        <f>SUM(J20:J26)</f>
        <v>0</v>
      </c>
      <c r="F19" s="260"/>
      <c r="G19" s="261"/>
      <c r="H19" s="261"/>
      <c r="I19" s="261"/>
      <c r="J19" s="261"/>
      <c r="K19" s="275" t="e">
        <f>E19/$G$121</f>
        <v>#DIV/0!</v>
      </c>
    </row>
    <row r="20" spans="1:16" ht="42.75" x14ac:dyDescent="0.2">
      <c r="A20" s="263" t="s">
        <v>183</v>
      </c>
      <c r="B20" s="263" t="s">
        <v>29</v>
      </c>
      <c r="C20" s="276" t="s">
        <v>159</v>
      </c>
      <c r="D20" s="277" t="s">
        <v>161</v>
      </c>
      <c r="E20" s="276" t="s">
        <v>42</v>
      </c>
      <c r="F20" s="278">
        <v>468.69</v>
      </c>
      <c r="G20" s="374"/>
      <c r="H20" s="268">
        <f t="shared" ref="H20:H26" si="1">$F$122</f>
        <v>0.2097</v>
      </c>
      <c r="I20" s="267">
        <f>ROUND(ROUND(G20,2)*(1+H20),2)</f>
        <v>0</v>
      </c>
      <c r="J20" s="279">
        <f t="shared" si="0"/>
        <v>0</v>
      </c>
      <c r="K20" s="269" t="e">
        <f t="shared" ref="K20:K26" si="2">J20/$G$121</f>
        <v>#DIV/0!</v>
      </c>
    </row>
    <row r="21" spans="1:16" ht="42.75" x14ac:dyDescent="0.2">
      <c r="A21" s="263" t="s">
        <v>184</v>
      </c>
      <c r="B21" s="276" t="s">
        <v>29</v>
      </c>
      <c r="C21" s="276" t="s">
        <v>157</v>
      </c>
      <c r="D21" s="277" t="s">
        <v>162</v>
      </c>
      <c r="E21" s="276" t="s">
        <v>42</v>
      </c>
      <c r="F21" s="278">
        <v>234.35</v>
      </c>
      <c r="G21" s="374"/>
      <c r="H21" s="268">
        <f t="shared" si="1"/>
        <v>0.2097</v>
      </c>
      <c r="I21" s="267">
        <f t="shared" ref="I21:I26" si="3">ROUND(ROUND(G21,2)*(1+H21),2)</f>
        <v>0</v>
      </c>
      <c r="J21" s="279">
        <f t="shared" si="0"/>
        <v>0</v>
      </c>
      <c r="K21" s="269" t="e">
        <f t="shared" si="2"/>
        <v>#DIV/0!</v>
      </c>
    </row>
    <row r="22" spans="1:16" ht="14.25" x14ac:dyDescent="0.2">
      <c r="A22" s="263" t="s">
        <v>185</v>
      </c>
      <c r="B22" s="276" t="s">
        <v>179</v>
      </c>
      <c r="C22" s="276" t="s">
        <v>496</v>
      </c>
      <c r="D22" s="277" t="s">
        <v>193</v>
      </c>
      <c r="E22" s="276" t="s">
        <v>42</v>
      </c>
      <c r="F22" s="278">
        <v>78.12</v>
      </c>
      <c r="G22" s="279">
        <f>COMPOSIÇÕES!G25</f>
        <v>0</v>
      </c>
      <c r="H22" s="268">
        <f t="shared" si="1"/>
        <v>0.2097</v>
      </c>
      <c r="I22" s="267">
        <f t="shared" si="3"/>
        <v>0</v>
      </c>
      <c r="J22" s="279">
        <f t="shared" ref="J22:J82" si="4">ROUND((I22*F22),2)</f>
        <v>0</v>
      </c>
      <c r="K22" s="269" t="e">
        <f t="shared" si="2"/>
        <v>#DIV/0!</v>
      </c>
    </row>
    <row r="23" spans="1:16" ht="42.75" x14ac:dyDescent="0.2">
      <c r="A23" s="276" t="s">
        <v>186</v>
      </c>
      <c r="B23" s="276" t="s">
        <v>29</v>
      </c>
      <c r="C23" s="280">
        <v>92406</v>
      </c>
      <c r="D23" s="281" t="s">
        <v>163</v>
      </c>
      <c r="E23" s="280" t="s">
        <v>31</v>
      </c>
      <c r="F23" s="278">
        <v>1562.31</v>
      </c>
      <c r="G23" s="375"/>
      <c r="H23" s="268">
        <f t="shared" si="1"/>
        <v>0.2097</v>
      </c>
      <c r="I23" s="267">
        <f t="shared" si="3"/>
        <v>0</v>
      </c>
      <c r="J23" s="282">
        <f t="shared" si="4"/>
        <v>0</v>
      </c>
      <c r="K23" s="283" t="e">
        <f t="shared" si="2"/>
        <v>#DIV/0!</v>
      </c>
    </row>
    <row r="24" spans="1:16" ht="57" x14ac:dyDescent="0.2">
      <c r="A24" s="284" t="s">
        <v>460</v>
      </c>
      <c r="B24" s="284" t="s">
        <v>29</v>
      </c>
      <c r="C24" s="276" t="s">
        <v>459</v>
      </c>
      <c r="D24" s="281" t="s">
        <v>60</v>
      </c>
      <c r="E24" s="276" t="s">
        <v>42</v>
      </c>
      <c r="F24" s="285">
        <v>878.8</v>
      </c>
      <c r="G24" s="375"/>
      <c r="H24" s="268">
        <f t="shared" si="1"/>
        <v>0.2097</v>
      </c>
      <c r="I24" s="267">
        <f t="shared" si="3"/>
        <v>0</v>
      </c>
      <c r="J24" s="279">
        <f t="shared" si="4"/>
        <v>0</v>
      </c>
      <c r="K24" s="286" t="e">
        <f t="shared" si="2"/>
        <v>#DIV/0!</v>
      </c>
    </row>
    <row r="25" spans="1:16" ht="42.75" x14ac:dyDescent="0.2">
      <c r="A25" s="280" t="s">
        <v>461</v>
      </c>
      <c r="B25" s="280" t="s">
        <v>29</v>
      </c>
      <c r="C25" s="276" t="s">
        <v>43</v>
      </c>
      <c r="D25" s="281" t="s">
        <v>44</v>
      </c>
      <c r="E25" s="284" t="s">
        <v>45</v>
      </c>
      <c r="F25" s="287">
        <v>10545.6</v>
      </c>
      <c r="G25" s="375"/>
      <c r="H25" s="268">
        <f t="shared" si="1"/>
        <v>0.2097</v>
      </c>
      <c r="I25" s="267">
        <f t="shared" si="3"/>
        <v>0</v>
      </c>
      <c r="J25" s="288">
        <f t="shared" si="4"/>
        <v>0</v>
      </c>
      <c r="K25" s="283" t="e">
        <f t="shared" si="2"/>
        <v>#DIV/0!</v>
      </c>
    </row>
    <row r="26" spans="1:16" ht="42.75" x14ac:dyDescent="0.2">
      <c r="A26" s="270" t="s">
        <v>501</v>
      </c>
      <c r="B26" s="270" t="s">
        <v>29</v>
      </c>
      <c r="C26" s="289" t="s">
        <v>502</v>
      </c>
      <c r="D26" s="271" t="s">
        <v>238</v>
      </c>
      <c r="E26" s="270" t="s">
        <v>31</v>
      </c>
      <c r="F26" s="272">
        <v>1562.31</v>
      </c>
      <c r="G26" s="373"/>
      <c r="H26" s="268">
        <f t="shared" si="1"/>
        <v>0.2097</v>
      </c>
      <c r="I26" s="267">
        <f t="shared" si="3"/>
        <v>0</v>
      </c>
      <c r="J26" s="273">
        <f t="shared" si="4"/>
        <v>0</v>
      </c>
      <c r="K26" s="290" t="e">
        <f t="shared" si="2"/>
        <v>#DIV/0!</v>
      </c>
    </row>
    <row r="27" spans="1:16" x14ac:dyDescent="0.2">
      <c r="A27" s="92" t="s">
        <v>84</v>
      </c>
      <c r="B27" s="97"/>
      <c r="C27" s="98"/>
      <c r="D27" s="99" t="s">
        <v>191</v>
      </c>
      <c r="E27" s="261">
        <f>SUM(J28:J32)</f>
        <v>0</v>
      </c>
      <c r="F27" s="260"/>
      <c r="G27" s="261"/>
      <c r="H27" s="261"/>
      <c r="I27" s="261"/>
      <c r="J27" s="261"/>
      <c r="K27" s="275" t="e">
        <f>E27/$G$121</f>
        <v>#DIV/0!</v>
      </c>
    </row>
    <row r="28" spans="1:16" ht="42.75" x14ac:dyDescent="0.2">
      <c r="A28" s="263" t="s">
        <v>22</v>
      </c>
      <c r="B28" s="276" t="s">
        <v>29</v>
      </c>
      <c r="C28" s="276" t="s">
        <v>54</v>
      </c>
      <c r="D28" s="277" t="s">
        <v>55</v>
      </c>
      <c r="E28" s="276" t="s">
        <v>52</v>
      </c>
      <c r="F28" s="278">
        <v>932</v>
      </c>
      <c r="G28" s="374"/>
      <c r="H28" s="268">
        <f>$F$122</f>
        <v>0.2097</v>
      </c>
      <c r="I28" s="267">
        <f>ROUND(ROUND(G28,2)*(1+H28),2)</f>
        <v>0</v>
      </c>
      <c r="J28" s="282">
        <f t="shared" si="4"/>
        <v>0</v>
      </c>
      <c r="K28" s="283" t="e">
        <f>J28/$G$121</f>
        <v>#DIV/0!</v>
      </c>
    </row>
    <row r="29" spans="1:16" ht="57" x14ac:dyDescent="0.2">
      <c r="A29" s="263" t="s">
        <v>23</v>
      </c>
      <c r="B29" s="276" t="s">
        <v>29</v>
      </c>
      <c r="C29" s="276">
        <v>94273</v>
      </c>
      <c r="D29" s="277" t="s">
        <v>53</v>
      </c>
      <c r="E29" s="276" t="s">
        <v>52</v>
      </c>
      <c r="F29" s="278">
        <v>932</v>
      </c>
      <c r="G29" s="374"/>
      <c r="H29" s="268">
        <f>$F$122</f>
        <v>0.2097</v>
      </c>
      <c r="I29" s="267">
        <f t="shared" ref="I29:I32" si="5">ROUND(ROUND(G29,2)*(1+H29),2)</f>
        <v>0</v>
      </c>
      <c r="J29" s="279">
        <f t="shared" si="4"/>
        <v>0</v>
      </c>
      <c r="K29" s="286" t="e">
        <f>J29/$G$121</f>
        <v>#DIV/0!</v>
      </c>
    </row>
    <row r="30" spans="1:16" ht="42.75" x14ac:dyDescent="0.2">
      <c r="A30" s="263" t="s">
        <v>24</v>
      </c>
      <c r="B30" s="276" t="s">
        <v>29</v>
      </c>
      <c r="C30" s="276" t="s">
        <v>170</v>
      </c>
      <c r="D30" s="277" t="s">
        <v>171</v>
      </c>
      <c r="E30" s="276" t="s">
        <v>42</v>
      </c>
      <c r="F30" s="278">
        <v>20.97</v>
      </c>
      <c r="G30" s="374"/>
      <c r="H30" s="268">
        <f>$F$122</f>
        <v>0.2097</v>
      </c>
      <c r="I30" s="267">
        <f t="shared" si="5"/>
        <v>0</v>
      </c>
      <c r="J30" s="288">
        <f t="shared" si="4"/>
        <v>0</v>
      </c>
      <c r="K30" s="283" t="e">
        <f>J30/$G$121</f>
        <v>#DIV/0!</v>
      </c>
    </row>
    <row r="31" spans="1:16" ht="42.75" x14ac:dyDescent="0.2">
      <c r="A31" s="263" t="s">
        <v>25</v>
      </c>
      <c r="B31" s="276" t="s">
        <v>29</v>
      </c>
      <c r="C31" s="276" t="s">
        <v>48</v>
      </c>
      <c r="D31" s="277" t="s">
        <v>49</v>
      </c>
      <c r="E31" s="276" t="s">
        <v>42</v>
      </c>
      <c r="F31" s="278">
        <v>27.96</v>
      </c>
      <c r="G31" s="372"/>
      <c r="H31" s="268">
        <f>$F$122</f>
        <v>0.2097</v>
      </c>
      <c r="I31" s="267">
        <f t="shared" si="5"/>
        <v>0</v>
      </c>
      <c r="J31" s="288">
        <f t="shared" si="4"/>
        <v>0</v>
      </c>
      <c r="K31" s="283" t="e">
        <f>J31/$G$121</f>
        <v>#DIV/0!</v>
      </c>
    </row>
    <row r="32" spans="1:16" ht="28.5" x14ac:dyDescent="0.2">
      <c r="A32" s="284" t="s">
        <v>26</v>
      </c>
      <c r="B32" s="276" t="s">
        <v>29</v>
      </c>
      <c r="C32" s="276" t="s">
        <v>50</v>
      </c>
      <c r="D32" s="277" t="s">
        <v>51</v>
      </c>
      <c r="E32" s="276" t="s">
        <v>52</v>
      </c>
      <c r="F32" s="278">
        <v>932</v>
      </c>
      <c r="G32" s="376"/>
      <c r="H32" s="268">
        <f>$F$122</f>
        <v>0.2097</v>
      </c>
      <c r="I32" s="267">
        <f t="shared" si="5"/>
        <v>0</v>
      </c>
      <c r="J32" s="288">
        <f t="shared" si="4"/>
        <v>0</v>
      </c>
      <c r="K32" s="283" t="e">
        <f>J32/$G$121</f>
        <v>#DIV/0!</v>
      </c>
    </row>
    <row r="33" spans="1:13" x14ac:dyDescent="0.2">
      <c r="A33" s="96" t="s">
        <v>153</v>
      </c>
      <c r="B33" s="97"/>
      <c r="C33" s="98"/>
      <c r="D33" s="99" t="s">
        <v>194</v>
      </c>
      <c r="E33" s="261">
        <f>SUM(J34:J40)</f>
        <v>0</v>
      </c>
      <c r="F33" s="260"/>
      <c r="G33" s="261"/>
      <c r="H33" s="261"/>
      <c r="I33" s="261"/>
      <c r="J33" s="261"/>
      <c r="K33" s="291" t="e">
        <f>SUM(K34:K40)</f>
        <v>#DIV/0!</v>
      </c>
    </row>
    <row r="34" spans="1:13" ht="28.5" x14ac:dyDescent="0.2">
      <c r="A34" s="263" t="s">
        <v>154</v>
      </c>
      <c r="B34" s="276" t="s">
        <v>29</v>
      </c>
      <c r="C34" s="276" t="s">
        <v>195</v>
      </c>
      <c r="D34" s="277" t="s">
        <v>196</v>
      </c>
      <c r="E34" s="276" t="s">
        <v>31</v>
      </c>
      <c r="F34" s="278">
        <v>558.35</v>
      </c>
      <c r="G34" s="372"/>
      <c r="H34" s="268">
        <f t="shared" ref="H34:H40" si="6">$F$122</f>
        <v>0.2097</v>
      </c>
      <c r="I34" s="267">
        <f>ROUND(ROUND(G34,2)*(1+H34),2)</f>
        <v>0</v>
      </c>
      <c r="J34" s="288">
        <f t="shared" si="4"/>
        <v>0</v>
      </c>
      <c r="K34" s="292" t="e">
        <f t="shared" ref="K34:K40" si="7">J34/$G$121</f>
        <v>#DIV/0!</v>
      </c>
      <c r="M34" s="204"/>
    </row>
    <row r="35" spans="1:13" ht="42.75" x14ac:dyDescent="0.2">
      <c r="A35" s="263" t="s">
        <v>197</v>
      </c>
      <c r="B35" s="276" t="s">
        <v>29</v>
      </c>
      <c r="C35" s="276" t="s">
        <v>43</v>
      </c>
      <c r="D35" s="277" t="s">
        <v>44</v>
      </c>
      <c r="E35" s="276" t="s">
        <v>45</v>
      </c>
      <c r="F35" s="278">
        <v>145.16999999999999</v>
      </c>
      <c r="G35" s="372"/>
      <c r="H35" s="268">
        <f t="shared" si="6"/>
        <v>0.2097</v>
      </c>
      <c r="I35" s="267">
        <f t="shared" ref="I35:I40" si="8">ROUND(ROUND(G35,2)*(1+H35),2)</f>
        <v>0</v>
      </c>
      <c r="J35" s="282">
        <f t="shared" si="4"/>
        <v>0</v>
      </c>
      <c r="K35" s="283" t="e">
        <f t="shared" si="7"/>
        <v>#DIV/0!</v>
      </c>
    </row>
    <row r="36" spans="1:13" ht="42.75" x14ac:dyDescent="0.2">
      <c r="A36" s="263" t="s">
        <v>198</v>
      </c>
      <c r="B36" s="276" t="s">
        <v>29</v>
      </c>
      <c r="C36" s="276" t="s">
        <v>58</v>
      </c>
      <c r="D36" s="277" t="s">
        <v>59</v>
      </c>
      <c r="E36" s="276" t="s">
        <v>42</v>
      </c>
      <c r="F36" s="278">
        <v>27.92</v>
      </c>
      <c r="G36" s="372"/>
      <c r="H36" s="268">
        <f t="shared" si="6"/>
        <v>0.2097</v>
      </c>
      <c r="I36" s="267">
        <f t="shared" si="8"/>
        <v>0</v>
      </c>
      <c r="J36" s="293">
        <f t="shared" si="4"/>
        <v>0</v>
      </c>
      <c r="K36" s="286" t="e">
        <f t="shared" si="7"/>
        <v>#DIV/0!</v>
      </c>
    </row>
    <row r="37" spans="1:13" ht="42.75" x14ac:dyDescent="0.2">
      <c r="A37" s="263" t="s">
        <v>199</v>
      </c>
      <c r="B37" s="276" t="s">
        <v>29</v>
      </c>
      <c r="C37" s="276" t="s">
        <v>43</v>
      </c>
      <c r="D37" s="277" t="s">
        <v>44</v>
      </c>
      <c r="E37" s="276" t="s">
        <v>45</v>
      </c>
      <c r="F37" s="278">
        <v>268.01</v>
      </c>
      <c r="G37" s="372"/>
      <c r="H37" s="268">
        <f t="shared" si="6"/>
        <v>0.2097</v>
      </c>
      <c r="I37" s="267">
        <f t="shared" si="8"/>
        <v>0</v>
      </c>
      <c r="J37" s="282">
        <f t="shared" si="4"/>
        <v>0</v>
      </c>
      <c r="K37" s="283" t="e">
        <f t="shared" si="7"/>
        <v>#DIV/0!</v>
      </c>
    </row>
    <row r="38" spans="1:13" ht="28.5" x14ac:dyDescent="0.2">
      <c r="A38" s="263" t="s">
        <v>200</v>
      </c>
      <c r="B38" s="276" t="s">
        <v>29</v>
      </c>
      <c r="C38" s="276" t="s">
        <v>61</v>
      </c>
      <c r="D38" s="277" t="s">
        <v>62</v>
      </c>
      <c r="E38" s="276" t="s">
        <v>42</v>
      </c>
      <c r="F38" s="278">
        <v>27.92</v>
      </c>
      <c r="G38" s="372"/>
      <c r="H38" s="268">
        <f t="shared" si="6"/>
        <v>0.2097</v>
      </c>
      <c r="I38" s="267">
        <f t="shared" si="8"/>
        <v>0</v>
      </c>
      <c r="J38" s="282">
        <f t="shared" si="4"/>
        <v>0</v>
      </c>
      <c r="K38" s="274" t="e">
        <f t="shared" si="7"/>
        <v>#DIV/0!</v>
      </c>
    </row>
    <row r="39" spans="1:13" ht="28.5" x14ac:dyDescent="0.2">
      <c r="A39" s="263" t="s">
        <v>201</v>
      </c>
      <c r="B39" s="276" t="s">
        <v>56</v>
      </c>
      <c r="C39" s="276" t="s">
        <v>63</v>
      </c>
      <c r="D39" s="277" t="s">
        <v>64</v>
      </c>
      <c r="E39" s="276" t="s">
        <v>65</v>
      </c>
      <c r="F39" s="278">
        <v>2.41</v>
      </c>
      <c r="G39" s="372"/>
      <c r="H39" s="268">
        <f t="shared" si="6"/>
        <v>0.2097</v>
      </c>
      <c r="I39" s="267">
        <f t="shared" si="8"/>
        <v>0</v>
      </c>
      <c r="J39" s="282">
        <f t="shared" si="4"/>
        <v>0</v>
      </c>
      <c r="K39" s="274" t="e">
        <f t="shared" si="7"/>
        <v>#DIV/0!</v>
      </c>
    </row>
    <row r="40" spans="1:13" ht="29.25" thickBot="1" x14ac:dyDescent="0.25">
      <c r="A40" s="263" t="s">
        <v>215</v>
      </c>
      <c r="B40" s="276" t="s">
        <v>179</v>
      </c>
      <c r="C40" s="276" t="s">
        <v>192</v>
      </c>
      <c r="D40" s="277" t="str">
        <f>COMPOSIÇÕES!C32</f>
        <v>EXECUÇÃO DE PINTURA DE LIGAÇÃO COM EMULSÃO ASFÁLTICA RR-2C</v>
      </c>
      <c r="E40" s="276" t="str">
        <f>COMPOSIÇÕES!D32</f>
        <v>M2</v>
      </c>
      <c r="F40" s="278">
        <v>558.35</v>
      </c>
      <c r="G40" s="267">
        <f>COMPOSIÇÕES!G32</f>
        <v>0</v>
      </c>
      <c r="H40" s="268">
        <f t="shared" si="6"/>
        <v>0.2097</v>
      </c>
      <c r="I40" s="267">
        <f t="shared" si="8"/>
        <v>0</v>
      </c>
      <c r="J40" s="282">
        <f t="shared" si="4"/>
        <v>0</v>
      </c>
      <c r="K40" s="274" t="e">
        <f t="shared" si="7"/>
        <v>#DIV/0!</v>
      </c>
    </row>
    <row r="41" spans="1:13" ht="15.75" thickBot="1" x14ac:dyDescent="0.25">
      <c r="A41" s="2">
        <v>2</v>
      </c>
      <c r="B41" s="3"/>
      <c r="C41" s="4"/>
      <c r="D41" s="5" t="s">
        <v>165</v>
      </c>
      <c r="E41" s="257">
        <f>E42</f>
        <v>0</v>
      </c>
      <c r="F41" s="10"/>
      <c r="G41" s="6"/>
      <c r="H41" s="6"/>
      <c r="I41" s="6"/>
      <c r="J41" s="6"/>
      <c r="K41" s="258" t="e">
        <f>E41/$G$121</f>
        <v>#DIV/0!</v>
      </c>
    </row>
    <row r="42" spans="1:13" x14ac:dyDescent="0.2">
      <c r="A42" s="88" t="s">
        <v>85</v>
      </c>
      <c r="B42" s="91"/>
      <c r="C42" s="89"/>
      <c r="D42" s="90" t="s">
        <v>165</v>
      </c>
      <c r="E42" s="259">
        <f>SUM(J43:J47)</f>
        <v>0</v>
      </c>
      <c r="F42" s="260"/>
      <c r="G42" s="261"/>
      <c r="H42" s="261"/>
      <c r="I42" s="261"/>
      <c r="J42" s="261"/>
      <c r="K42" s="262" t="e">
        <f>E42/$G$121</f>
        <v>#DIV/0!</v>
      </c>
    </row>
    <row r="43" spans="1:13" ht="28.5" x14ac:dyDescent="0.2">
      <c r="A43" s="263" t="s">
        <v>14</v>
      </c>
      <c r="B43" s="263" t="s">
        <v>29</v>
      </c>
      <c r="C43" s="263" t="s">
        <v>166</v>
      </c>
      <c r="D43" s="265" t="s">
        <v>167</v>
      </c>
      <c r="E43" s="263" t="s">
        <v>52</v>
      </c>
      <c r="F43" s="266">
        <v>258</v>
      </c>
      <c r="G43" s="372"/>
      <c r="H43" s="268">
        <v>0.24179999999999999</v>
      </c>
      <c r="I43" s="267">
        <f>ROUND(ROUND(G43,2)*(1+H43),2)</f>
        <v>0</v>
      </c>
      <c r="J43" s="267">
        <f>I43*F43</f>
        <v>0</v>
      </c>
      <c r="K43" s="269" t="e">
        <f>J43/$G$121</f>
        <v>#DIV/0!</v>
      </c>
    </row>
    <row r="44" spans="1:13" ht="14.25" x14ac:dyDescent="0.2">
      <c r="A44" s="294" t="s">
        <v>15</v>
      </c>
      <c r="B44" s="294" t="s">
        <v>56</v>
      </c>
      <c r="C44" s="294">
        <v>1619003</v>
      </c>
      <c r="D44" s="295" t="s">
        <v>523</v>
      </c>
      <c r="E44" s="294" t="s">
        <v>168</v>
      </c>
      <c r="F44" s="296">
        <v>222.37</v>
      </c>
      <c r="G44" s="374"/>
      <c r="H44" s="298">
        <v>0.24179999999999999</v>
      </c>
      <c r="I44" s="267">
        <f t="shared" ref="I44:I47" si="9">ROUND(ROUND(G44,2)*(1+H44),2)</f>
        <v>0</v>
      </c>
      <c r="J44" s="299">
        <f t="shared" ref="J44:J47" si="10">I44*F44</f>
        <v>0</v>
      </c>
      <c r="K44" s="300" t="e">
        <f>J44/$G$121</f>
        <v>#DIV/0!</v>
      </c>
    </row>
    <row r="45" spans="1:13" ht="57" x14ac:dyDescent="0.2">
      <c r="A45" s="276" t="s">
        <v>16</v>
      </c>
      <c r="B45" s="276" t="s">
        <v>29</v>
      </c>
      <c r="C45" s="276" t="s">
        <v>216</v>
      </c>
      <c r="D45" s="277" t="s">
        <v>104</v>
      </c>
      <c r="E45" s="276" t="s">
        <v>42</v>
      </c>
      <c r="F45" s="278">
        <v>15.1</v>
      </c>
      <c r="G45" s="374"/>
      <c r="H45" s="268">
        <v>0.24179999999999999</v>
      </c>
      <c r="I45" s="267">
        <f t="shared" si="9"/>
        <v>0</v>
      </c>
      <c r="J45" s="267">
        <f t="shared" si="10"/>
        <v>0</v>
      </c>
      <c r="K45" s="269" t="e">
        <f>J45/$G$121</f>
        <v>#DIV/0!</v>
      </c>
    </row>
    <row r="46" spans="1:13" ht="42.75" x14ac:dyDescent="0.2">
      <c r="A46" s="276" t="s">
        <v>17</v>
      </c>
      <c r="B46" s="276" t="s">
        <v>29</v>
      </c>
      <c r="C46" s="276" t="s">
        <v>43</v>
      </c>
      <c r="D46" s="277" t="s">
        <v>44</v>
      </c>
      <c r="E46" s="276" t="s">
        <v>45</v>
      </c>
      <c r="F46" s="278">
        <v>2767.98</v>
      </c>
      <c r="G46" s="374"/>
      <c r="H46" s="268">
        <v>0.24179999999999999</v>
      </c>
      <c r="I46" s="267">
        <f t="shared" si="9"/>
        <v>0</v>
      </c>
      <c r="J46" s="267">
        <f t="shared" si="10"/>
        <v>0</v>
      </c>
      <c r="K46" s="269" t="e">
        <f>J46/$G$121</f>
        <v>#DIV/0!</v>
      </c>
    </row>
    <row r="47" spans="1:13" ht="29.25" thickBot="1" x14ac:dyDescent="0.25">
      <c r="A47" s="276" t="s">
        <v>18</v>
      </c>
      <c r="B47" s="270" t="s">
        <v>32</v>
      </c>
      <c r="C47" s="270">
        <v>4064000</v>
      </c>
      <c r="D47" s="271" t="s">
        <v>522</v>
      </c>
      <c r="E47" s="270" t="s">
        <v>169</v>
      </c>
      <c r="F47" s="272">
        <v>583.81999999999994</v>
      </c>
      <c r="G47" s="373"/>
      <c r="H47" s="268">
        <v>0.24179999999999999</v>
      </c>
      <c r="I47" s="267">
        <f t="shared" si="9"/>
        <v>0</v>
      </c>
      <c r="J47" s="267">
        <f t="shared" si="10"/>
        <v>0</v>
      </c>
      <c r="K47" s="269" t="e">
        <f>J47/$G$121</f>
        <v>#DIV/0!</v>
      </c>
    </row>
    <row r="48" spans="1:13" ht="15.75" thickBot="1" x14ac:dyDescent="0.25">
      <c r="A48" s="2">
        <v>3</v>
      </c>
      <c r="B48" s="3"/>
      <c r="C48" s="4"/>
      <c r="D48" s="5" t="s">
        <v>66</v>
      </c>
      <c r="E48" s="257">
        <f>E49+E52+E69</f>
        <v>0</v>
      </c>
      <c r="F48" s="10"/>
      <c r="G48" s="6"/>
      <c r="H48" s="6"/>
      <c r="I48" s="6"/>
      <c r="J48" s="6"/>
      <c r="K48" s="258" t="e">
        <f>E48/$G$121</f>
        <v>#DIV/0!</v>
      </c>
    </row>
    <row r="49" spans="1:13" x14ac:dyDescent="0.2">
      <c r="A49" s="92" t="s">
        <v>222</v>
      </c>
      <c r="B49" s="93"/>
      <c r="C49" s="94"/>
      <c r="D49" s="95" t="s">
        <v>491</v>
      </c>
      <c r="E49" s="259">
        <f>SUM(J50:J51)</f>
        <v>0</v>
      </c>
      <c r="F49" s="260"/>
      <c r="G49" s="261"/>
      <c r="H49" s="261"/>
      <c r="I49" s="261"/>
      <c r="J49" s="261"/>
      <c r="K49" s="301" t="e">
        <f>E49/$G$121</f>
        <v>#DIV/0!</v>
      </c>
    </row>
    <row r="50" spans="1:13" ht="28.5" x14ac:dyDescent="0.2">
      <c r="A50" s="263" t="s">
        <v>471</v>
      </c>
      <c r="B50" s="264" t="s">
        <v>179</v>
      </c>
      <c r="C50" s="264" t="s">
        <v>462</v>
      </c>
      <c r="D50" s="302" t="s">
        <v>484</v>
      </c>
      <c r="E50" s="280" t="s">
        <v>35</v>
      </c>
      <c r="F50" s="303">
        <v>1</v>
      </c>
      <c r="G50" s="282">
        <f>COMPOSIÇÕES!G328</f>
        <v>0</v>
      </c>
      <c r="H50" s="268">
        <v>0.24179999999999999</v>
      </c>
      <c r="I50" s="267">
        <f>ROUND(ROUND(G50,2)*(1+H50),2)</f>
        <v>0</v>
      </c>
      <c r="J50" s="304">
        <f t="shared" ref="J50:J51" si="11">ROUND((I50*F50),2)</f>
        <v>0</v>
      </c>
      <c r="K50" s="274" t="e">
        <f>J50/$G$121</f>
        <v>#DIV/0!</v>
      </c>
      <c r="M50" s="204"/>
    </row>
    <row r="51" spans="1:13" ht="28.5" x14ac:dyDescent="0.2">
      <c r="A51" s="263" t="s">
        <v>472</v>
      </c>
      <c r="B51" s="289" t="s">
        <v>179</v>
      </c>
      <c r="C51" s="289" t="s">
        <v>497</v>
      </c>
      <c r="D51" s="305" t="s">
        <v>463</v>
      </c>
      <c r="E51" s="270" t="s">
        <v>35</v>
      </c>
      <c r="F51" s="306">
        <v>2</v>
      </c>
      <c r="G51" s="273">
        <f>COMPOSIÇÕES!G318</f>
        <v>0</v>
      </c>
      <c r="H51" s="268">
        <v>0.24179999999999999</v>
      </c>
      <c r="I51" s="267">
        <f>ROUND(ROUND(G51,2)*(1+H51),2)</f>
        <v>0</v>
      </c>
      <c r="J51" s="307">
        <f t="shared" si="11"/>
        <v>0</v>
      </c>
      <c r="K51" s="290" t="e">
        <f>J51/$G$121</f>
        <v>#DIV/0!</v>
      </c>
    </row>
    <row r="52" spans="1:13" x14ac:dyDescent="0.2">
      <c r="A52" s="96" t="s">
        <v>222</v>
      </c>
      <c r="B52" s="97"/>
      <c r="C52" s="98"/>
      <c r="D52" s="99" t="s">
        <v>102</v>
      </c>
      <c r="E52" s="261">
        <f>SUM(J53:J68)</f>
        <v>0</v>
      </c>
      <c r="F52" s="260"/>
      <c r="G52" s="261"/>
      <c r="H52" s="261"/>
      <c r="I52" s="261"/>
      <c r="J52" s="261"/>
      <c r="K52" s="275" t="e">
        <f>E52/$G$121</f>
        <v>#DIV/0!</v>
      </c>
    </row>
    <row r="53" spans="1:13" ht="42.75" x14ac:dyDescent="0.2">
      <c r="A53" s="263" t="s">
        <v>473</v>
      </c>
      <c r="B53" s="264" t="s">
        <v>32</v>
      </c>
      <c r="C53" s="264" t="s">
        <v>172</v>
      </c>
      <c r="D53" s="302" t="s">
        <v>173</v>
      </c>
      <c r="E53" s="308" t="s">
        <v>31</v>
      </c>
      <c r="F53" s="303">
        <v>6791.19</v>
      </c>
      <c r="G53" s="377"/>
      <c r="H53" s="268">
        <v>0.24179999999999999</v>
      </c>
      <c r="I53" s="267">
        <f>ROUND(ROUND(G53,2)*(1+H53),2)</f>
        <v>0</v>
      </c>
      <c r="J53" s="267">
        <f>ROUND((I53*F53),2)</f>
        <v>0</v>
      </c>
      <c r="K53" s="269" t="e">
        <f t="shared" ref="K53:K68" si="12">J53/$G$121</f>
        <v>#DIV/0!</v>
      </c>
    </row>
    <row r="54" spans="1:13" ht="28.5" x14ac:dyDescent="0.2">
      <c r="A54" s="263" t="s">
        <v>223</v>
      </c>
      <c r="B54" s="276" t="s">
        <v>32</v>
      </c>
      <c r="C54" s="276">
        <v>7103011</v>
      </c>
      <c r="D54" s="277" t="s">
        <v>519</v>
      </c>
      <c r="E54" s="309" t="s">
        <v>35</v>
      </c>
      <c r="F54" s="278">
        <v>609</v>
      </c>
      <c r="G54" s="376"/>
      <c r="H54" s="268">
        <f>$F$124</f>
        <v>0.14019999999999999</v>
      </c>
      <c r="I54" s="267">
        <f t="shared" ref="I54:I72" si="13">ROUND(ROUND(G54,2)*(1+H54),2)</f>
        <v>0</v>
      </c>
      <c r="J54" s="267">
        <f>ROUND((I54*F54),2)</f>
        <v>0</v>
      </c>
      <c r="K54" s="269" t="e">
        <f t="shared" si="12"/>
        <v>#DIV/0!</v>
      </c>
    </row>
    <row r="55" spans="1:13" ht="42.75" x14ac:dyDescent="0.2">
      <c r="A55" s="263" t="s">
        <v>474</v>
      </c>
      <c r="B55" s="276" t="s">
        <v>32</v>
      </c>
      <c r="C55" s="276">
        <v>7104011</v>
      </c>
      <c r="D55" s="310" t="s">
        <v>538</v>
      </c>
      <c r="E55" s="311" t="s">
        <v>52</v>
      </c>
      <c r="F55" s="278">
        <v>609</v>
      </c>
      <c r="G55" s="374"/>
      <c r="H55" s="268">
        <v>0.24179999999999999</v>
      </c>
      <c r="I55" s="267">
        <f t="shared" si="13"/>
        <v>0</v>
      </c>
      <c r="J55" s="267">
        <f>ROUND((I55*F55),2)</f>
        <v>0</v>
      </c>
      <c r="K55" s="269" t="e">
        <f t="shared" si="12"/>
        <v>#DIV/0!</v>
      </c>
    </row>
    <row r="56" spans="1:13" ht="42.75" x14ac:dyDescent="0.2">
      <c r="A56" s="263" t="s">
        <v>475</v>
      </c>
      <c r="B56" s="280" t="s">
        <v>179</v>
      </c>
      <c r="C56" s="276" t="s">
        <v>533</v>
      </c>
      <c r="D56" s="295" t="s">
        <v>525</v>
      </c>
      <c r="E56" s="312" t="s">
        <v>31</v>
      </c>
      <c r="F56" s="296">
        <v>517.41999999999996</v>
      </c>
      <c r="G56" s="297">
        <f>COMPOSIÇÕES!G337</f>
        <v>0</v>
      </c>
      <c r="H56" s="268">
        <v>0.24179999999999999</v>
      </c>
      <c r="I56" s="267">
        <f t="shared" si="13"/>
        <v>0</v>
      </c>
      <c r="J56" s="299">
        <f t="shared" ref="J56:J72" si="14">ROUND((I56*F56),2)</f>
        <v>0</v>
      </c>
      <c r="K56" s="300" t="e">
        <f t="shared" si="12"/>
        <v>#DIV/0!</v>
      </c>
    </row>
    <row r="57" spans="1:13" ht="14.25" x14ac:dyDescent="0.2">
      <c r="A57" s="263" t="s">
        <v>476</v>
      </c>
      <c r="B57" s="276" t="s">
        <v>56</v>
      </c>
      <c r="C57" s="284" t="s">
        <v>217</v>
      </c>
      <c r="D57" s="277" t="s">
        <v>218</v>
      </c>
      <c r="E57" s="276" t="s">
        <v>219</v>
      </c>
      <c r="F57" s="285">
        <v>2043.82</v>
      </c>
      <c r="G57" s="374"/>
      <c r="H57" s="313">
        <v>0.24179999999999999</v>
      </c>
      <c r="I57" s="267">
        <f t="shared" si="13"/>
        <v>0</v>
      </c>
      <c r="J57" s="267">
        <f t="shared" si="14"/>
        <v>0</v>
      </c>
      <c r="K57" s="269" t="e">
        <f t="shared" si="12"/>
        <v>#DIV/0!</v>
      </c>
    </row>
    <row r="58" spans="1:13" ht="28.5" x14ac:dyDescent="0.2">
      <c r="A58" s="263" t="s">
        <v>477</v>
      </c>
      <c r="B58" s="276" t="s">
        <v>32</v>
      </c>
      <c r="C58" s="280" t="s">
        <v>69</v>
      </c>
      <c r="D58" s="281" t="s">
        <v>70</v>
      </c>
      <c r="E58" s="276" t="s">
        <v>42</v>
      </c>
      <c r="F58" s="278">
        <v>64.680000000000007</v>
      </c>
      <c r="G58" s="375"/>
      <c r="H58" s="268">
        <v>0.24179999999999999</v>
      </c>
      <c r="I58" s="267">
        <f t="shared" si="13"/>
        <v>0</v>
      </c>
      <c r="J58" s="267">
        <f t="shared" si="14"/>
        <v>0</v>
      </c>
      <c r="K58" s="269" t="e">
        <f t="shared" si="12"/>
        <v>#DIV/0!</v>
      </c>
    </row>
    <row r="59" spans="1:13" ht="14.25" x14ac:dyDescent="0.2">
      <c r="A59" s="263" t="s">
        <v>478</v>
      </c>
      <c r="B59" s="276" t="s">
        <v>32</v>
      </c>
      <c r="C59" s="276" t="s">
        <v>92</v>
      </c>
      <c r="D59" s="277" t="s">
        <v>13</v>
      </c>
      <c r="E59" s="314" t="s">
        <v>42</v>
      </c>
      <c r="F59" s="278">
        <v>3492.61</v>
      </c>
      <c r="G59" s="374"/>
      <c r="H59" s="268">
        <v>0.24179999999999999</v>
      </c>
      <c r="I59" s="267">
        <f t="shared" si="13"/>
        <v>0</v>
      </c>
      <c r="J59" s="267">
        <f t="shared" si="14"/>
        <v>0</v>
      </c>
      <c r="K59" s="269" t="e">
        <f t="shared" si="12"/>
        <v>#DIV/0!</v>
      </c>
    </row>
    <row r="60" spans="1:13" ht="28.5" x14ac:dyDescent="0.2">
      <c r="A60" s="263" t="s">
        <v>479</v>
      </c>
      <c r="B60" s="280" t="s">
        <v>179</v>
      </c>
      <c r="C60" s="280" t="s">
        <v>535</v>
      </c>
      <c r="D60" s="277" t="s">
        <v>534</v>
      </c>
      <c r="E60" s="311" t="s">
        <v>35</v>
      </c>
      <c r="F60" s="278">
        <v>1</v>
      </c>
      <c r="G60" s="279">
        <f>COMPOSIÇÕES!G46</f>
        <v>0</v>
      </c>
      <c r="H60" s="268">
        <v>0.24179999999999999</v>
      </c>
      <c r="I60" s="267">
        <f t="shared" si="13"/>
        <v>0</v>
      </c>
      <c r="J60" s="267">
        <f t="shared" si="14"/>
        <v>0</v>
      </c>
      <c r="K60" s="269" t="e">
        <f t="shared" si="12"/>
        <v>#DIV/0!</v>
      </c>
    </row>
    <row r="61" spans="1:13" ht="28.5" x14ac:dyDescent="0.2">
      <c r="A61" s="263" t="s">
        <v>480</v>
      </c>
      <c r="B61" s="276" t="s">
        <v>32</v>
      </c>
      <c r="C61" s="276">
        <v>6045000</v>
      </c>
      <c r="D61" s="277" t="s">
        <v>176</v>
      </c>
      <c r="E61" s="314" t="s">
        <v>31</v>
      </c>
      <c r="F61" s="278">
        <v>216</v>
      </c>
      <c r="G61" s="374"/>
      <c r="H61" s="268">
        <v>0.24179999999999999</v>
      </c>
      <c r="I61" s="267">
        <f t="shared" si="13"/>
        <v>0</v>
      </c>
      <c r="J61" s="267">
        <f t="shared" si="14"/>
        <v>0</v>
      </c>
      <c r="K61" s="269" t="e">
        <f t="shared" si="12"/>
        <v>#DIV/0!</v>
      </c>
    </row>
    <row r="62" spans="1:13" ht="28.5" x14ac:dyDescent="0.2">
      <c r="A62" s="263" t="s">
        <v>481</v>
      </c>
      <c r="B62" s="294" t="s">
        <v>32</v>
      </c>
      <c r="C62" s="294" t="s">
        <v>100</v>
      </c>
      <c r="D62" s="295" t="s">
        <v>101</v>
      </c>
      <c r="E62" s="312" t="s">
        <v>31</v>
      </c>
      <c r="F62" s="296">
        <v>3880.68</v>
      </c>
      <c r="G62" s="374"/>
      <c r="H62" s="268">
        <v>0.24179999999999999</v>
      </c>
      <c r="I62" s="267">
        <f t="shared" si="13"/>
        <v>0</v>
      </c>
      <c r="J62" s="299">
        <f t="shared" si="14"/>
        <v>0</v>
      </c>
      <c r="K62" s="300" t="e">
        <f t="shared" si="12"/>
        <v>#DIV/0!</v>
      </c>
    </row>
    <row r="63" spans="1:13" ht="57" x14ac:dyDescent="0.2">
      <c r="A63" s="263" t="s">
        <v>482</v>
      </c>
      <c r="B63" s="284" t="s">
        <v>29</v>
      </c>
      <c r="C63" s="276" t="s">
        <v>459</v>
      </c>
      <c r="D63" s="281" t="s">
        <v>60</v>
      </c>
      <c r="E63" s="276" t="s">
        <v>42</v>
      </c>
      <c r="F63" s="285">
        <v>5093.380000000001</v>
      </c>
      <c r="G63" s="375"/>
      <c r="H63" s="268">
        <v>0.24179999999999999</v>
      </c>
      <c r="I63" s="267">
        <f t="shared" si="13"/>
        <v>0</v>
      </c>
      <c r="J63" s="267">
        <f t="shared" si="14"/>
        <v>0</v>
      </c>
      <c r="K63" s="269" t="e">
        <f t="shared" si="12"/>
        <v>#DIV/0!</v>
      </c>
    </row>
    <row r="64" spans="1:13" ht="42.75" x14ac:dyDescent="0.2">
      <c r="A64" s="263" t="s">
        <v>537</v>
      </c>
      <c r="B64" s="276" t="s">
        <v>29</v>
      </c>
      <c r="C64" s="276" t="s">
        <v>43</v>
      </c>
      <c r="D64" s="277" t="s">
        <v>44</v>
      </c>
      <c r="E64" s="276" t="s">
        <v>45</v>
      </c>
      <c r="F64" s="278">
        <v>48896.52</v>
      </c>
      <c r="G64" s="374"/>
      <c r="H64" s="268">
        <v>0.24179999999999999</v>
      </c>
      <c r="I64" s="267">
        <f t="shared" si="13"/>
        <v>0</v>
      </c>
      <c r="J64" s="267">
        <f t="shared" si="14"/>
        <v>0</v>
      </c>
      <c r="K64" s="269" t="e">
        <f t="shared" si="12"/>
        <v>#DIV/0!</v>
      </c>
    </row>
    <row r="65" spans="1:11" ht="28.5" x14ac:dyDescent="0.2">
      <c r="A65" s="263" t="s">
        <v>483</v>
      </c>
      <c r="B65" s="276" t="s">
        <v>29</v>
      </c>
      <c r="C65" s="280" t="s">
        <v>489</v>
      </c>
      <c r="D65" s="277" t="s">
        <v>490</v>
      </c>
      <c r="E65" s="276" t="s">
        <v>35</v>
      </c>
      <c r="F65" s="278">
        <v>2588</v>
      </c>
      <c r="G65" s="374"/>
      <c r="H65" s="268">
        <v>0.24179999999999999</v>
      </c>
      <c r="I65" s="267">
        <f t="shared" si="13"/>
        <v>0</v>
      </c>
      <c r="J65" s="267">
        <f t="shared" si="14"/>
        <v>0</v>
      </c>
      <c r="K65" s="286" t="e">
        <f t="shared" si="12"/>
        <v>#DIV/0!</v>
      </c>
    </row>
    <row r="66" spans="1:11" ht="42.75" x14ac:dyDescent="0.2">
      <c r="A66" s="263" t="s">
        <v>539</v>
      </c>
      <c r="B66" s="284" t="s">
        <v>29</v>
      </c>
      <c r="C66" s="280" t="s">
        <v>231</v>
      </c>
      <c r="D66" s="310" t="s">
        <v>232</v>
      </c>
      <c r="E66" s="315" t="s">
        <v>42</v>
      </c>
      <c r="F66" s="287">
        <v>291.05</v>
      </c>
      <c r="G66" s="375"/>
      <c r="H66" s="268">
        <v>0.24179999999999999</v>
      </c>
      <c r="I66" s="267">
        <f t="shared" si="13"/>
        <v>0</v>
      </c>
      <c r="J66" s="267">
        <f t="shared" si="14"/>
        <v>0</v>
      </c>
      <c r="K66" s="286" t="e">
        <f t="shared" si="12"/>
        <v>#DIV/0!</v>
      </c>
    </row>
    <row r="67" spans="1:11" ht="42.75" x14ac:dyDescent="0.2">
      <c r="A67" s="263" t="s">
        <v>570</v>
      </c>
      <c r="B67" s="276" t="s">
        <v>29</v>
      </c>
      <c r="C67" s="280" t="s">
        <v>572</v>
      </c>
      <c r="D67" s="277" t="s">
        <v>573</v>
      </c>
      <c r="E67" s="280" t="s">
        <v>42</v>
      </c>
      <c r="F67" s="287">
        <v>291.05</v>
      </c>
      <c r="G67" s="375"/>
      <c r="H67" s="268">
        <v>0.24179999999999999</v>
      </c>
      <c r="I67" s="267">
        <f t="shared" si="13"/>
        <v>0</v>
      </c>
      <c r="J67" s="267">
        <f t="shared" si="14"/>
        <v>0</v>
      </c>
      <c r="K67" s="286" t="e">
        <f t="shared" si="12"/>
        <v>#DIV/0!</v>
      </c>
    </row>
    <row r="68" spans="1:11" ht="42.75" x14ac:dyDescent="0.2">
      <c r="A68" s="263" t="s">
        <v>571</v>
      </c>
      <c r="B68" s="270" t="s">
        <v>29</v>
      </c>
      <c r="C68" s="270" t="s">
        <v>574</v>
      </c>
      <c r="D68" s="310" t="s">
        <v>575</v>
      </c>
      <c r="E68" s="270" t="s">
        <v>42</v>
      </c>
      <c r="F68" s="272">
        <v>436.58</v>
      </c>
      <c r="G68" s="373"/>
      <c r="H68" s="268">
        <v>0.24179999999999999</v>
      </c>
      <c r="I68" s="267">
        <f t="shared" si="13"/>
        <v>0</v>
      </c>
      <c r="J68" s="267">
        <f t="shared" si="14"/>
        <v>0</v>
      </c>
      <c r="K68" s="286" t="e">
        <f t="shared" si="12"/>
        <v>#DIV/0!</v>
      </c>
    </row>
    <row r="69" spans="1:11" x14ac:dyDescent="0.2">
      <c r="A69" s="96" t="s">
        <v>558</v>
      </c>
      <c r="B69" s="97"/>
      <c r="C69" s="98"/>
      <c r="D69" s="99" t="s">
        <v>557</v>
      </c>
      <c r="E69" s="316">
        <f>SUM(J70:J72)</f>
        <v>0</v>
      </c>
      <c r="F69" s="260"/>
      <c r="G69" s="261"/>
      <c r="H69" s="261"/>
      <c r="I69" s="261"/>
      <c r="J69" s="261"/>
      <c r="K69" s="275" t="e">
        <f>E69/$G$121</f>
        <v>#DIV/0!</v>
      </c>
    </row>
    <row r="70" spans="1:11" ht="14.25" x14ac:dyDescent="0.2">
      <c r="A70" s="317" t="s">
        <v>559</v>
      </c>
      <c r="B70" s="264" t="s">
        <v>32</v>
      </c>
      <c r="C70" s="264" t="s">
        <v>67</v>
      </c>
      <c r="D70" s="302" t="s">
        <v>27</v>
      </c>
      <c r="E70" s="308" t="s">
        <v>31</v>
      </c>
      <c r="F70" s="303">
        <v>489.32</v>
      </c>
      <c r="G70" s="377"/>
      <c r="H70" s="318">
        <v>0.24179999999999999</v>
      </c>
      <c r="I70" s="267">
        <f t="shared" si="13"/>
        <v>0</v>
      </c>
      <c r="J70" s="304">
        <f t="shared" si="14"/>
        <v>0</v>
      </c>
      <c r="K70" s="292" t="e">
        <f>J70/$G$121</f>
        <v>#DIV/0!</v>
      </c>
    </row>
    <row r="71" spans="1:11" ht="28.5" x14ac:dyDescent="0.2">
      <c r="A71" s="319" t="s">
        <v>560</v>
      </c>
      <c r="B71" s="276" t="s">
        <v>498</v>
      </c>
      <c r="C71" s="276" t="s">
        <v>568</v>
      </c>
      <c r="D71" s="277" t="s">
        <v>567</v>
      </c>
      <c r="E71" s="314" t="s">
        <v>31</v>
      </c>
      <c r="F71" s="278">
        <v>960.4</v>
      </c>
      <c r="G71" s="288">
        <f>COMPOSIÇÕES!G356</f>
        <v>0</v>
      </c>
      <c r="H71" s="268">
        <v>0.24179999999999999</v>
      </c>
      <c r="I71" s="267">
        <f t="shared" si="13"/>
        <v>0</v>
      </c>
      <c r="J71" s="267">
        <f t="shared" si="14"/>
        <v>0</v>
      </c>
      <c r="K71" s="269" t="e">
        <f>J71/$G$121</f>
        <v>#DIV/0!</v>
      </c>
    </row>
    <row r="72" spans="1:11" ht="29.25" thickBot="1" x14ac:dyDescent="0.25">
      <c r="A72" s="320" t="s">
        <v>561</v>
      </c>
      <c r="B72" s="284" t="s">
        <v>32</v>
      </c>
      <c r="C72" s="284" t="s">
        <v>69</v>
      </c>
      <c r="D72" s="310" t="s">
        <v>70</v>
      </c>
      <c r="E72" s="321" t="s">
        <v>42</v>
      </c>
      <c r="F72" s="285">
        <v>98.960000000000008</v>
      </c>
      <c r="G72" s="378"/>
      <c r="H72" s="268">
        <v>0.24179999999999999</v>
      </c>
      <c r="I72" s="267">
        <f t="shared" si="13"/>
        <v>0</v>
      </c>
      <c r="J72" s="267">
        <f t="shared" si="14"/>
        <v>0</v>
      </c>
      <c r="K72" s="323" t="e">
        <f>J72/$G$121</f>
        <v>#DIV/0!</v>
      </c>
    </row>
    <row r="73" spans="1:11" ht="15.75" thickBot="1" x14ac:dyDescent="0.25">
      <c r="A73" s="2">
        <v>4</v>
      </c>
      <c r="B73" s="3"/>
      <c r="C73" s="4"/>
      <c r="D73" s="5" t="s">
        <v>177</v>
      </c>
      <c r="E73" s="324">
        <f>E74</f>
        <v>0</v>
      </c>
      <c r="F73" s="10"/>
      <c r="G73" s="6"/>
      <c r="H73" s="6"/>
      <c r="I73" s="6"/>
      <c r="J73" s="6"/>
      <c r="K73" s="258" t="e">
        <f>E73/$G$121</f>
        <v>#DIV/0!</v>
      </c>
    </row>
    <row r="74" spans="1:11" x14ac:dyDescent="0.2">
      <c r="A74" s="88" t="s">
        <v>10</v>
      </c>
      <c r="B74" s="91"/>
      <c r="C74" s="89"/>
      <c r="D74" s="90" t="s">
        <v>177</v>
      </c>
      <c r="E74" s="325">
        <f>SUM(J75:J82)</f>
        <v>0</v>
      </c>
      <c r="F74" s="260"/>
      <c r="G74" s="261"/>
      <c r="H74" s="261"/>
      <c r="I74" s="261"/>
      <c r="J74" s="261"/>
      <c r="K74" s="262" t="e">
        <f>E74/$G$121</f>
        <v>#DIV/0!</v>
      </c>
    </row>
    <row r="75" spans="1:11" ht="42.75" x14ac:dyDescent="0.2">
      <c r="A75" s="263" t="s">
        <v>19</v>
      </c>
      <c r="B75" s="263" t="s">
        <v>29</v>
      </c>
      <c r="C75" s="263" t="s">
        <v>41</v>
      </c>
      <c r="D75" s="265" t="s">
        <v>105</v>
      </c>
      <c r="E75" s="263" t="s">
        <v>31</v>
      </c>
      <c r="F75" s="266">
        <v>4149.43</v>
      </c>
      <c r="G75" s="372"/>
      <c r="H75" s="268">
        <v>0.24179999999999999</v>
      </c>
      <c r="I75" s="267">
        <f t="shared" ref="I75:I82" si="15">ROUND(ROUND(G75,2)*(1+H75),2)</f>
        <v>0</v>
      </c>
      <c r="J75" s="267">
        <f t="shared" si="4"/>
        <v>0</v>
      </c>
      <c r="K75" s="269" t="e">
        <f t="shared" ref="K75:K82" si="16">J75/$G$121</f>
        <v>#DIV/0!</v>
      </c>
    </row>
    <row r="76" spans="1:11" ht="57" x14ac:dyDescent="0.2">
      <c r="A76" s="263" t="s">
        <v>86</v>
      </c>
      <c r="B76" s="276" t="s">
        <v>29</v>
      </c>
      <c r="C76" s="276" t="s">
        <v>103</v>
      </c>
      <c r="D76" s="277" t="s">
        <v>106</v>
      </c>
      <c r="E76" s="276" t="s">
        <v>42</v>
      </c>
      <c r="F76" s="278">
        <v>829.89</v>
      </c>
      <c r="G76" s="374"/>
      <c r="H76" s="268">
        <v>0.24179999999999999</v>
      </c>
      <c r="I76" s="267">
        <f t="shared" si="15"/>
        <v>0</v>
      </c>
      <c r="J76" s="279">
        <f t="shared" si="4"/>
        <v>0</v>
      </c>
      <c r="K76" s="269" t="e">
        <f t="shared" si="16"/>
        <v>#DIV/0!</v>
      </c>
    </row>
    <row r="77" spans="1:11" ht="71.25" x14ac:dyDescent="0.2">
      <c r="A77" s="263" t="s">
        <v>87</v>
      </c>
      <c r="B77" s="276" t="s">
        <v>29</v>
      </c>
      <c r="C77" s="276" t="s">
        <v>98</v>
      </c>
      <c r="D77" s="277" t="s">
        <v>99</v>
      </c>
      <c r="E77" s="276" t="s">
        <v>42</v>
      </c>
      <c r="F77" s="278">
        <v>12497.53</v>
      </c>
      <c r="G77" s="374"/>
      <c r="H77" s="268">
        <v>0.24179999999999999</v>
      </c>
      <c r="I77" s="267">
        <f t="shared" si="15"/>
        <v>0</v>
      </c>
      <c r="J77" s="279">
        <f t="shared" si="4"/>
        <v>0</v>
      </c>
      <c r="K77" s="269" t="e">
        <f t="shared" si="16"/>
        <v>#DIV/0!</v>
      </c>
    </row>
    <row r="78" spans="1:11" ht="42.75" x14ac:dyDescent="0.2">
      <c r="A78" s="263" t="s">
        <v>88</v>
      </c>
      <c r="B78" s="276" t="s">
        <v>29</v>
      </c>
      <c r="C78" s="276" t="s">
        <v>43</v>
      </c>
      <c r="D78" s="277" t="s">
        <v>44</v>
      </c>
      <c r="E78" s="276" t="s">
        <v>45</v>
      </c>
      <c r="F78" s="278">
        <v>142159.4</v>
      </c>
      <c r="G78" s="374"/>
      <c r="H78" s="268">
        <v>0.24179999999999999</v>
      </c>
      <c r="I78" s="267">
        <f t="shared" si="15"/>
        <v>0</v>
      </c>
      <c r="J78" s="279">
        <f t="shared" si="4"/>
        <v>0</v>
      </c>
      <c r="K78" s="269" t="e">
        <f t="shared" si="16"/>
        <v>#DIV/0!</v>
      </c>
    </row>
    <row r="79" spans="1:11" ht="42.75" x14ac:dyDescent="0.2">
      <c r="A79" s="263" t="s">
        <v>89</v>
      </c>
      <c r="B79" s="276" t="s">
        <v>32</v>
      </c>
      <c r="C79" s="276" t="s">
        <v>97</v>
      </c>
      <c r="D79" s="277" t="s">
        <v>12</v>
      </c>
      <c r="E79" s="276" t="s">
        <v>42</v>
      </c>
      <c r="F79" s="278">
        <v>4683.72</v>
      </c>
      <c r="G79" s="374"/>
      <c r="H79" s="268">
        <v>0.24179999999999999</v>
      </c>
      <c r="I79" s="267">
        <f t="shared" si="15"/>
        <v>0</v>
      </c>
      <c r="J79" s="279">
        <f t="shared" si="4"/>
        <v>0</v>
      </c>
      <c r="K79" s="269" t="e">
        <f t="shared" si="16"/>
        <v>#DIV/0!</v>
      </c>
    </row>
    <row r="80" spans="1:11" ht="42.75" x14ac:dyDescent="0.2">
      <c r="A80" s="263" t="s">
        <v>90</v>
      </c>
      <c r="B80" s="276" t="s">
        <v>29</v>
      </c>
      <c r="C80" s="276" t="s">
        <v>43</v>
      </c>
      <c r="D80" s="277" t="s">
        <v>44</v>
      </c>
      <c r="E80" s="276" t="s">
        <v>45</v>
      </c>
      <c r="F80" s="278">
        <v>53277.32</v>
      </c>
      <c r="G80" s="374"/>
      <c r="H80" s="268">
        <v>0.24179999999999999</v>
      </c>
      <c r="I80" s="267">
        <f t="shared" si="15"/>
        <v>0</v>
      </c>
      <c r="J80" s="279">
        <f t="shared" si="4"/>
        <v>0</v>
      </c>
      <c r="K80" s="269" t="e">
        <f t="shared" si="16"/>
        <v>#DIV/0!</v>
      </c>
    </row>
    <row r="81" spans="1:11" ht="71.25" x14ac:dyDescent="0.2">
      <c r="A81" s="263" t="s">
        <v>91</v>
      </c>
      <c r="B81" s="276" t="s">
        <v>29</v>
      </c>
      <c r="C81" s="276">
        <v>105556</v>
      </c>
      <c r="D81" s="277" t="s">
        <v>503</v>
      </c>
      <c r="E81" s="276" t="s">
        <v>42</v>
      </c>
      <c r="F81" s="278">
        <v>4683.72</v>
      </c>
      <c r="G81" s="374"/>
      <c r="H81" s="268">
        <v>0.24179999999999999</v>
      </c>
      <c r="I81" s="267">
        <f t="shared" si="15"/>
        <v>0</v>
      </c>
      <c r="J81" s="279">
        <f t="shared" si="4"/>
        <v>0</v>
      </c>
      <c r="K81" s="269" t="e">
        <f t="shared" si="16"/>
        <v>#DIV/0!</v>
      </c>
    </row>
    <row r="82" spans="1:11" ht="15" thickBot="1" x14ac:dyDescent="0.25">
      <c r="A82" s="263" t="s">
        <v>178</v>
      </c>
      <c r="B82" s="276" t="s">
        <v>38</v>
      </c>
      <c r="C82" s="276" t="s">
        <v>46</v>
      </c>
      <c r="D82" s="277" t="s">
        <v>47</v>
      </c>
      <c r="E82" s="276" t="s">
        <v>42</v>
      </c>
      <c r="F82" s="278">
        <v>15621.91</v>
      </c>
      <c r="G82" s="374"/>
      <c r="H82" s="268">
        <v>0.24179999999999999</v>
      </c>
      <c r="I82" s="267">
        <f t="shared" si="15"/>
        <v>0</v>
      </c>
      <c r="J82" s="279">
        <f t="shared" si="4"/>
        <v>0</v>
      </c>
      <c r="K82" s="269" t="e">
        <f t="shared" si="16"/>
        <v>#DIV/0!</v>
      </c>
    </row>
    <row r="83" spans="1:11" ht="15.75" thickBot="1" x14ac:dyDescent="0.25">
      <c r="A83" s="2">
        <v>5</v>
      </c>
      <c r="B83" s="3"/>
      <c r="C83" s="4"/>
      <c r="D83" s="5" t="s">
        <v>233</v>
      </c>
      <c r="E83" s="324">
        <f>E84+E90+E92</f>
        <v>0</v>
      </c>
      <c r="F83" s="10"/>
      <c r="G83" s="6"/>
      <c r="H83" s="6"/>
      <c r="I83" s="6"/>
      <c r="J83" s="6"/>
      <c r="K83" s="258" t="e">
        <f>E83/$G$121</f>
        <v>#DIV/0!</v>
      </c>
    </row>
    <row r="84" spans="1:11" x14ac:dyDescent="0.2">
      <c r="A84" s="88" t="s">
        <v>11</v>
      </c>
      <c r="B84" s="91"/>
      <c r="C84" s="89"/>
      <c r="D84" s="90" t="s">
        <v>234</v>
      </c>
      <c r="E84" s="325">
        <f>SUM(J85:J89)</f>
        <v>0</v>
      </c>
      <c r="F84" s="260"/>
      <c r="G84" s="261"/>
      <c r="H84" s="261"/>
      <c r="I84" s="261"/>
      <c r="J84" s="261"/>
      <c r="K84" s="326" t="e">
        <f>E84/$G$121</f>
        <v>#DIV/0!</v>
      </c>
    </row>
    <row r="85" spans="1:11" ht="57" x14ac:dyDescent="0.2">
      <c r="A85" s="317" t="s">
        <v>20</v>
      </c>
      <c r="B85" s="264" t="s">
        <v>29</v>
      </c>
      <c r="C85" s="264" t="s">
        <v>236</v>
      </c>
      <c r="D85" s="302" t="s">
        <v>237</v>
      </c>
      <c r="E85" s="308" t="s">
        <v>42</v>
      </c>
      <c r="F85" s="303">
        <v>95.4</v>
      </c>
      <c r="G85" s="377"/>
      <c r="H85" s="268">
        <v>0.24179999999999999</v>
      </c>
      <c r="I85" s="267">
        <f t="shared" ref="I85:I89" si="17">ROUND(ROUND(G85,2)*(1+H85),2)</f>
        <v>0</v>
      </c>
      <c r="J85" s="279">
        <f t="shared" ref="J85:J93" si="18">ROUND((I85*F85),2)</f>
        <v>0</v>
      </c>
      <c r="K85" s="269" t="e">
        <f>J85/$G$121</f>
        <v>#DIV/0!</v>
      </c>
    </row>
    <row r="86" spans="1:11" ht="42.75" x14ac:dyDescent="0.2">
      <c r="A86" s="327" t="s">
        <v>224</v>
      </c>
      <c r="B86" s="263" t="s">
        <v>29</v>
      </c>
      <c r="C86" s="263" t="s">
        <v>43</v>
      </c>
      <c r="D86" s="265" t="s">
        <v>44</v>
      </c>
      <c r="E86" s="328" t="s">
        <v>45</v>
      </c>
      <c r="F86" s="266">
        <v>868.14</v>
      </c>
      <c r="G86" s="372"/>
      <c r="H86" s="268">
        <v>0.24179999999999999</v>
      </c>
      <c r="I86" s="267">
        <f t="shared" si="17"/>
        <v>0</v>
      </c>
      <c r="J86" s="279">
        <f t="shared" si="18"/>
        <v>0</v>
      </c>
      <c r="K86" s="269" t="e">
        <f>J86/$G$121</f>
        <v>#DIV/0!</v>
      </c>
    </row>
    <row r="87" spans="1:11" ht="42.75" x14ac:dyDescent="0.2">
      <c r="A87" s="327" t="s">
        <v>225</v>
      </c>
      <c r="B87" s="263" t="s">
        <v>29</v>
      </c>
      <c r="C87" s="263">
        <v>100576</v>
      </c>
      <c r="D87" s="265" t="s">
        <v>238</v>
      </c>
      <c r="E87" s="328" t="s">
        <v>31</v>
      </c>
      <c r="F87" s="266">
        <v>636</v>
      </c>
      <c r="G87" s="376"/>
      <c r="H87" s="268">
        <v>0.24179999999999999</v>
      </c>
      <c r="I87" s="267">
        <f t="shared" si="17"/>
        <v>0</v>
      </c>
      <c r="J87" s="279">
        <f t="shared" si="18"/>
        <v>0</v>
      </c>
      <c r="K87" s="269" t="e">
        <f>J87/$G$121</f>
        <v>#DIV/0!</v>
      </c>
    </row>
    <row r="88" spans="1:11" ht="28.5" x14ac:dyDescent="0.2">
      <c r="A88" s="327" t="s">
        <v>226</v>
      </c>
      <c r="B88" s="263" t="s">
        <v>29</v>
      </c>
      <c r="C88" s="263">
        <v>96622</v>
      </c>
      <c r="D88" s="265" t="s">
        <v>239</v>
      </c>
      <c r="E88" s="329" t="s">
        <v>42</v>
      </c>
      <c r="F88" s="266">
        <v>31.8</v>
      </c>
      <c r="G88" s="374"/>
      <c r="H88" s="268">
        <v>0.24179999999999999</v>
      </c>
      <c r="I88" s="267">
        <f t="shared" si="17"/>
        <v>0</v>
      </c>
      <c r="J88" s="279">
        <f t="shared" si="18"/>
        <v>0</v>
      </c>
      <c r="K88" s="269" t="e">
        <f>J88/$G$121</f>
        <v>#DIV/0!</v>
      </c>
    </row>
    <row r="89" spans="1:11" ht="42.75" x14ac:dyDescent="0.2">
      <c r="A89" s="330" t="s">
        <v>227</v>
      </c>
      <c r="B89" s="289" t="s">
        <v>29</v>
      </c>
      <c r="C89" s="289">
        <v>94991</v>
      </c>
      <c r="D89" s="305" t="s">
        <v>240</v>
      </c>
      <c r="E89" s="331" t="s">
        <v>42</v>
      </c>
      <c r="F89" s="306">
        <v>63.6</v>
      </c>
      <c r="G89" s="379"/>
      <c r="H89" s="268">
        <v>0.24179999999999999</v>
      </c>
      <c r="I89" s="267">
        <f t="shared" si="17"/>
        <v>0</v>
      </c>
      <c r="J89" s="273">
        <f t="shared" si="18"/>
        <v>0</v>
      </c>
      <c r="K89" s="332" t="e">
        <f>J89/$G$121</f>
        <v>#DIV/0!</v>
      </c>
    </row>
    <row r="90" spans="1:11" x14ac:dyDescent="0.2">
      <c r="A90" s="92" t="s">
        <v>504</v>
      </c>
      <c r="B90" s="93"/>
      <c r="C90" s="94"/>
      <c r="D90" s="95" t="s">
        <v>235</v>
      </c>
      <c r="E90" s="261">
        <f>SUM(J91:J91)</f>
        <v>0</v>
      </c>
      <c r="F90" s="260"/>
      <c r="G90" s="261"/>
      <c r="H90" s="261"/>
      <c r="I90" s="261"/>
      <c r="J90" s="261"/>
      <c r="K90" s="333" t="e">
        <f>E90/$G$121</f>
        <v>#DIV/0!</v>
      </c>
    </row>
    <row r="91" spans="1:11" ht="28.5" x14ac:dyDescent="0.2">
      <c r="A91" s="334" t="s">
        <v>506</v>
      </c>
      <c r="B91" s="335" t="s">
        <v>29</v>
      </c>
      <c r="C91" s="335" t="s">
        <v>241</v>
      </c>
      <c r="D91" s="336" t="s">
        <v>242</v>
      </c>
      <c r="E91" s="337" t="s">
        <v>31</v>
      </c>
      <c r="F91" s="338">
        <v>2240</v>
      </c>
      <c r="G91" s="380"/>
      <c r="H91" s="268">
        <v>0.24179999999999999</v>
      </c>
      <c r="I91" s="267">
        <f t="shared" ref="I91" si="19">ROUND(ROUND(G91,2)*(1+H91),2)</f>
        <v>0</v>
      </c>
      <c r="J91" s="339">
        <f t="shared" si="18"/>
        <v>0</v>
      </c>
      <c r="K91" s="340" t="e">
        <f>J91/$G$121</f>
        <v>#DIV/0!</v>
      </c>
    </row>
    <row r="92" spans="1:11" x14ac:dyDescent="0.2">
      <c r="A92" s="92" t="s">
        <v>505</v>
      </c>
      <c r="B92" s="93"/>
      <c r="C92" s="94"/>
      <c r="D92" s="95" t="s">
        <v>243</v>
      </c>
      <c r="E92" s="261">
        <f>SUM(J93:J94)</f>
        <v>0</v>
      </c>
      <c r="F92" s="260"/>
      <c r="G92" s="261"/>
      <c r="H92" s="261"/>
      <c r="I92" s="261"/>
      <c r="J92" s="261"/>
      <c r="K92" s="333" t="e">
        <f>E92/$G$121</f>
        <v>#DIV/0!</v>
      </c>
    </row>
    <row r="93" spans="1:11" ht="28.5" x14ac:dyDescent="0.2">
      <c r="A93" s="317" t="s">
        <v>507</v>
      </c>
      <c r="B93" s="284" t="s">
        <v>56</v>
      </c>
      <c r="C93" s="264" t="s">
        <v>245</v>
      </c>
      <c r="D93" s="310" t="s">
        <v>246</v>
      </c>
      <c r="E93" s="321" t="s">
        <v>220</v>
      </c>
      <c r="F93" s="285">
        <v>646.78</v>
      </c>
      <c r="G93" s="376"/>
      <c r="H93" s="268">
        <v>0.24179999999999999</v>
      </c>
      <c r="I93" s="267">
        <f t="shared" ref="I93:I94" si="20">ROUND(ROUND(G93,2)*(1+H93),2)</f>
        <v>0</v>
      </c>
      <c r="J93" s="279">
        <f t="shared" si="18"/>
        <v>0</v>
      </c>
      <c r="K93" s="269" t="e">
        <f>J93/$G$121</f>
        <v>#DIV/0!</v>
      </c>
    </row>
    <row r="94" spans="1:11" ht="57.75" thickBot="1" x14ac:dyDescent="0.25">
      <c r="A94" s="320" t="s">
        <v>508</v>
      </c>
      <c r="B94" s="341" t="s">
        <v>179</v>
      </c>
      <c r="C94" s="284" t="s">
        <v>230</v>
      </c>
      <c r="D94" s="342" t="str">
        <f>COMPOSIÇÕES!C52</f>
        <v>Guarda-Corpo metálico com 4 tubos horizontais de 2" e montante em chapa metálica e=1/4" 12x12cm e espassamento de 1,5m, altura 0,80cm, com pintura zarcão e esmalte sintético fosco 2 demãos, fixado com chumbador mecânico</v>
      </c>
      <c r="E94" s="341" t="s">
        <v>220</v>
      </c>
      <c r="F94" s="343">
        <v>646.78</v>
      </c>
      <c r="G94" s="322">
        <f>COMPOSIÇÕES!G52</f>
        <v>0</v>
      </c>
      <c r="H94" s="268">
        <v>0.24179999999999999</v>
      </c>
      <c r="I94" s="267">
        <f t="shared" si="20"/>
        <v>0</v>
      </c>
      <c r="J94" s="279">
        <f>ROUND((I94*F94),2)</f>
        <v>0</v>
      </c>
      <c r="K94" s="344" t="e">
        <f>J94/$G$121</f>
        <v>#DIV/0!</v>
      </c>
    </row>
    <row r="95" spans="1:11" ht="15.75" thickBot="1" x14ac:dyDescent="0.25">
      <c r="A95" s="2">
        <v>6</v>
      </c>
      <c r="B95" s="3"/>
      <c r="C95" s="4"/>
      <c r="D95" s="5" t="s">
        <v>8</v>
      </c>
      <c r="E95" s="324">
        <f>E96</f>
        <v>0</v>
      </c>
      <c r="F95" s="10"/>
      <c r="G95" s="6"/>
      <c r="H95" s="6"/>
      <c r="I95" s="6"/>
      <c r="J95" s="6"/>
      <c r="K95" s="258" t="e">
        <f>E95/$G$121</f>
        <v>#DIV/0!</v>
      </c>
    </row>
    <row r="96" spans="1:11" x14ac:dyDescent="0.2">
      <c r="A96" s="88" t="s">
        <v>93</v>
      </c>
      <c r="B96" s="91"/>
      <c r="C96" s="89"/>
      <c r="D96" s="90" t="s">
        <v>8</v>
      </c>
      <c r="E96" s="325">
        <f>SUM(J97:J98)</f>
        <v>0</v>
      </c>
      <c r="F96" s="260"/>
      <c r="G96" s="261"/>
      <c r="H96" s="261"/>
      <c r="I96" s="261"/>
      <c r="J96" s="261"/>
      <c r="K96" s="262" t="e">
        <f>E96/$G$121</f>
        <v>#DIV/0!</v>
      </c>
    </row>
    <row r="97" spans="1:11" ht="14.25" x14ac:dyDescent="0.2">
      <c r="A97" s="263" t="s">
        <v>94</v>
      </c>
      <c r="B97" s="263" t="s">
        <v>179</v>
      </c>
      <c r="C97" s="263" t="s">
        <v>123</v>
      </c>
      <c r="D97" s="265" t="s">
        <v>8</v>
      </c>
      <c r="E97" s="263" t="s">
        <v>35</v>
      </c>
      <c r="F97" s="266">
        <v>1</v>
      </c>
      <c r="G97" s="267">
        <f>COMPOSIÇÕES!G15</f>
        <v>0</v>
      </c>
      <c r="H97" s="268">
        <v>0.24179999999999999</v>
      </c>
      <c r="I97" s="267">
        <f t="shared" ref="I97:I98" si="21">ROUND(ROUND(G97,2)*(1+H97),2)</f>
        <v>0</v>
      </c>
      <c r="J97" s="267">
        <f t="shared" ref="J97:J117" si="22">ROUND((I97*F97),2)</f>
        <v>0</v>
      </c>
      <c r="K97" s="269" t="e">
        <f>J97/$G$121</f>
        <v>#DIV/0!</v>
      </c>
    </row>
    <row r="98" spans="1:11" ht="15" thickBot="1" x14ac:dyDescent="0.25">
      <c r="A98" s="263" t="s">
        <v>553</v>
      </c>
      <c r="B98" s="263" t="s">
        <v>179</v>
      </c>
      <c r="C98" s="263" t="s">
        <v>546</v>
      </c>
      <c r="D98" s="310" t="s">
        <v>547</v>
      </c>
      <c r="E98" s="263" t="s">
        <v>35</v>
      </c>
      <c r="F98" s="266">
        <v>1</v>
      </c>
      <c r="G98" s="288">
        <f>COMPOSIÇÕES!G349</f>
        <v>0</v>
      </c>
      <c r="H98" s="268">
        <v>0.24179999999999999</v>
      </c>
      <c r="I98" s="267">
        <f t="shared" si="21"/>
        <v>0</v>
      </c>
      <c r="J98" s="267">
        <f t="shared" si="22"/>
        <v>0</v>
      </c>
      <c r="K98" s="269" t="e">
        <f>J98/$G$121</f>
        <v>#DIV/0!</v>
      </c>
    </row>
    <row r="99" spans="1:11" ht="15.75" thickBot="1" x14ac:dyDescent="0.25">
      <c r="A99" s="2">
        <v>7</v>
      </c>
      <c r="B99" s="3"/>
      <c r="C99" s="4"/>
      <c r="D99" s="5" t="s">
        <v>180</v>
      </c>
      <c r="E99" s="257">
        <f>E100</f>
        <v>0</v>
      </c>
      <c r="F99" s="10"/>
      <c r="G99" s="6"/>
      <c r="H99" s="6"/>
      <c r="I99" s="6"/>
      <c r="J99" s="6"/>
      <c r="K99" s="258" t="e">
        <f>E99/$G$121</f>
        <v>#DIV/0!</v>
      </c>
    </row>
    <row r="100" spans="1:11" x14ac:dyDescent="0.2">
      <c r="A100" s="88" t="s">
        <v>95</v>
      </c>
      <c r="B100" s="91"/>
      <c r="C100" s="89"/>
      <c r="D100" s="90" t="s">
        <v>180</v>
      </c>
      <c r="E100" s="259">
        <f>SUM(J101:J112)</f>
        <v>0</v>
      </c>
      <c r="F100" s="260"/>
      <c r="G100" s="261"/>
      <c r="H100" s="261"/>
      <c r="I100" s="261"/>
      <c r="J100" s="261"/>
      <c r="K100" s="262" t="e">
        <f>E100/$G$121</f>
        <v>#DIV/0!</v>
      </c>
    </row>
    <row r="101" spans="1:11" ht="42.75" x14ac:dyDescent="0.2">
      <c r="A101" s="263" t="s">
        <v>96</v>
      </c>
      <c r="B101" s="263" t="s">
        <v>29</v>
      </c>
      <c r="C101" s="263" t="s">
        <v>36</v>
      </c>
      <c r="D101" s="265" t="s">
        <v>37</v>
      </c>
      <c r="E101" s="263" t="s">
        <v>31</v>
      </c>
      <c r="F101" s="266">
        <v>7.98</v>
      </c>
      <c r="G101" s="372"/>
      <c r="H101" s="268">
        <v>0.24179999999999999</v>
      </c>
      <c r="I101" s="267">
        <f t="shared" ref="I101:I112" si="23">ROUND(ROUND(G101,2)*(1+H101),2)</f>
        <v>0</v>
      </c>
      <c r="J101" s="267">
        <f t="shared" si="22"/>
        <v>0</v>
      </c>
      <c r="K101" s="269" t="e">
        <f>J101/$G$121</f>
        <v>#DIV/0!</v>
      </c>
    </row>
    <row r="102" spans="1:11" ht="42.75" x14ac:dyDescent="0.2">
      <c r="A102" s="263" t="s">
        <v>509</v>
      </c>
      <c r="B102" s="276" t="s">
        <v>179</v>
      </c>
      <c r="C102" s="276" t="s">
        <v>244</v>
      </c>
      <c r="D102" s="277" t="s">
        <v>253</v>
      </c>
      <c r="E102" s="276" t="s">
        <v>31</v>
      </c>
      <c r="F102" s="278">
        <v>37.4</v>
      </c>
      <c r="G102" s="279">
        <f>COMPOSIÇÕES!G65</f>
        <v>0</v>
      </c>
      <c r="H102" s="268">
        <v>0.24179999999999999</v>
      </c>
      <c r="I102" s="267">
        <f t="shared" si="23"/>
        <v>0</v>
      </c>
      <c r="J102" s="279">
        <f>ROUND((I102*F102),2)</f>
        <v>0</v>
      </c>
      <c r="K102" s="269" t="e">
        <f>J102/$G$121</f>
        <v>#DIV/0!</v>
      </c>
    </row>
    <row r="103" spans="1:11" ht="57" x14ac:dyDescent="0.2">
      <c r="A103" s="263" t="s">
        <v>510</v>
      </c>
      <c r="B103" s="284" t="s">
        <v>179</v>
      </c>
      <c r="C103" s="276" t="s">
        <v>252</v>
      </c>
      <c r="D103" s="277" t="s">
        <v>392</v>
      </c>
      <c r="E103" s="314" t="s">
        <v>31</v>
      </c>
      <c r="F103" s="278">
        <v>54.05</v>
      </c>
      <c r="G103" s="279">
        <f>COMPOSIÇÕES!G141</f>
        <v>0</v>
      </c>
      <c r="H103" s="268">
        <v>0.24179999999999999</v>
      </c>
      <c r="I103" s="267">
        <f t="shared" si="23"/>
        <v>0</v>
      </c>
      <c r="J103" s="279">
        <f>ROUND((I103*F103),2)</f>
        <v>0</v>
      </c>
      <c r="K103" s="269" t="e">
        <f>J103/$G$121</f>
        <v>#DIV/0!</v>
      </c>
    </row>
    <row r="104" spans="1:11" ht="42.75" x14ac:dyDescent="0.2">
      <c r="A104" s="263" t="s">
        <v>511</v>
      </c>
      <c r="B104" s="280" t="s">
        <v>179</v>
      </c>
      <c r="C104" s="276" t="s">
        <v>391</v>
      </c>
      <c r="D104" s="310" t="s">
        <v>456</v>
      </c>
      <c r="E104" s="321" t="s">
        <v>31</v>
      </c>
      <c r="F104" s="285">
        <v>21.96</v>
      </c>
      <c r="G104" s="288">
        <f>COMPOSIÇÕES!G219</f>
        <v>0</v>
      </c>
      <c r="H104" s="268">
        <v>0.24179999999999999</v>
      </c>
      <c r="I104" s="267">
        <f t="shared" si="23"/>
        <v>0</v>
      </c>
      <c r="J104" s="279">
        <f t="shared" ref="J104:J112" si="24">ROUND((I104*F104),2)</f>
        <v>0</v>
      </c>
      <c r="K104" s="269" t="e">
        <f t="shared" ref="K104:K112" si="25">J104/$G$121</f>
        <v>#DIV/0!</v>
      </c>
    </row>
    <row r="105" spans="1:11" ht="42.75" x14ac:dyDescent="0.2">
      <c r="A105" s="263" t="s">
        <v>512</v>
      </c>
      <c r="B105" s="276" t="s">
        <v>179</v>
      </c>
      <c r="C105" s="276" t="s">
        <v>439</v>
      </c>
      <c r="D105" s="277" t="s">
        <v>595</v>
      </c>
      <c r="E105" s="276" t="s">
        <v>31</v>
      </c>
      <c r="F105" s="278">
        <v>27.45</v>
      </c>
      <c r="G105" s="279">
        <f>COMPOSIÇÕES!G264</f>
        <v>0</v>
      </c>
      <c r="H105" s="268">
        <v>0.24179999999999999</v>
      </c>
      <c r="I105" s="267">
        <f t="shared" si="23"/>
        <v>0</v>
      </c>
      <c r="J105" s="279">
        <f t="shared" si="24"/>
        <v>0</v>
      </c>
      <c r="K105" s="269" t="e">
        <f t="shared" si="25"/>
        <v>#DIV/0!</v>
      </c>
    </row>
    <row r="106" spans="1:11" ht="14.25" x14ac:dyDescent="0.2">
      <c r="A106" s="263" t="s">
        <v>513</v>
      </c>
      <c r="B106" s="276" t="s">
        <v>29</v>
      </c>
      <c r="C106" s="263" t="s">
        <v>555</v>
      </c>
      <c r="D106" s="277" t="s">
        <v>556</v>
      </c>
      <c r="E106" s="276" t="s">
        <v>31</v>
      </c>
      <c r="F106" s="278">
        <v>179.65</v>
      </c>
      <c r="G106" s="374"/>
      <c r="H106" s="268">
        <v>0.24179999999999999</v>
      </c>
      <c r="I106" s="267">
        <f t="shared" si="23"/>
        <v>0</v>
      </c>
      <c r="J106" s="279">
        <f t="shared" si="24"/>
        <v>0</v>
      </c>
      <c r="K106" s="269" t="e">
        <f t="shared" si="25"/>
        <v>#DIV/0!</v>
      </c>
    </row>
    <row r="107" spans="1:11" ht="28.5" x14ac:dyDescent="0.2">
      <c r="A107" s="263" t="s">
        <v>514</v>
      </c>
      <c r="B107" s="276" t="s">
        <v>203</v>
      </c>
      <c r="C107" s="263">
        <v>1005006</v>
      </c>
      <c r="D107" s="277" t="s">
        <v>206</v>
      </c>
      <c r="E107" s="276" t="s">
        <v>31</v>
      </c>
      <c r="F107" s="278">
        <v>11</v>
      </c>
      <c r="G107" s="374"/>
      <c r="H107" s="268">
        <v>0.24179999999999999</v>
      </c>
      <c r="I107" s="267">
        <f t="shared" si="23"/>
        <v>0</v>
      </c>
      <c r="J107" s="279">
        <f t="shared" si="24"/>
        <v>0</v>
      </c>
      <c r="K107" s="269" t="e">
        <f t="shared" si="25"/>
        <v>#DIV/0!</v>
      </c>
    </row>
    <row r="108" spans="1:11" ht="14.25" x14ac:dyDescent="0.2">
      <c r="A108" s="263" t="s">
        <v>515</v>
      </c>
      <c r="B108" s="276" t="s">
        <v>203</v>
      </c>
      <c r="C108" s="263">
        <v>1005007</v>
      </c>
      <c r="D108" s="277" t="s">
        <v>207</v>
      </c>
      <c r="E108" s="321" t="s">
        <v>31</v>
      </c>
      <c r="F108" s="278">
        <v>3.3</v>
      </c>
      <c r="G108" s="374"/>
      <c r="H108" s="268">
        <v>0.24179999999999999</v>
      </c>
      <c r="I108" s="267">
        <f t="shared" si="23"/>
        <v>0</v>
      </c>
      <c r="J108" s="279">
        <f t="shared" si="24"/>
        <v>0</v>
      </c>
      <c r="K108" s="269" t="e">
        <f t="shared" si="25"/>
        <v>#DIV/0!</v>
      </c>
    </row>
    <row r="109" spans="1:11" ht="14.25" x14ac:dyDescent="0.2">
      <c r="A109" s="263" t="s">
        <v>516</v>
      </c>
      <c r="B109" s="276" t="s">
        <v>179</v>
      </c>
      <c r="C109" s="263" t="s">
        <v>451</v>
      </c>
      <c r="D109" s="277" t="s">
        <v>458</v>
      </c>
      <c r="E109" s="276" t="s">
        <v>35</v>
      </c>
      <c r="F109" s="278">
        <v>1</v>
      </c>
      <c r="G109" s="279">
        <f>COMPOSIÇÕES!G311</f>
        <v>0</v>
      </c>
      <c r="H109" s="268">
        <v>0.24179999999999999</v>
      </c>
      <c r="I109" s="267">
        <f t="shared" si="23"/>
        <v>0</v>
      </c>
      <c r="J109" s="279">
        <f t="shared" si="24"/>
        <v>0</v>
      </c>
      <c r="K109" s="269" t="e">
        <f t="shared" si="25"/>
        <v>#DIV/0!</v>
      </c>
    </row>
    <row r="110" spans="1:11" ht="28.5" x14ac:dyDescent="0.2">
      <c r="A110" s="263" t="s">
        <v>517</v>
      </c>
      <c r="B110" s="276" t="s">
        <v>203</v>
      </c>
      <c r="C110" s="284">
        <v>10013071</v>
      </c>
      <c r="D110" s="310" t="s">
        <v>211</v>
      </c>
      <c r="E110" s="280" t="s">
        <v>35</v>
      </c>
      <c r="F110" s="278">
        <v>2</v>
      </c>
      <c r="G110" s="374"/>
      <c r="H110" s="268">
        <v>0.24179999999999999</v>
      </c>
      <c r="I110" s="267">
        <f t="shared" si="23"/>
        <v>0</v>
      </c>
      <c r="J110" s="279">
        <f t="shared" si="24"/>
        <v>0</v>
      </c>
      <c r="K110" s="269" t="e">
        <f t="shared" si="25"/>
        <v>#DIV/0!</v>
      </c>
    </row>
    <row r="111" spans="1:11" ht="28.5" x14ac:dyDescent="0.2">
      <c r="A111" s="263" t="s">
        <v>518</v>
      </c>
      <c r="B111" s="284" t="s">
        <v>29</v>
      </c>
      <c r="C111" s="276" t="s">
        <v>492</v>
      </c>
      <c r="D111" s="277" t="s">
        <v>493</v>
      </c>
      <c r="E111" s="276" t="s">
        <v>35</v>
      </c>
      <c r="F111" s="285">
        <v>1</v>
      </c>
      <c r="G111" s="376"/>
      <c r="H111" s="268">
        <v>0.24179999999999999</v>
      </c>
      <c r="I111" s="267">
        <f t="shared" si="23"/>
        <v>0</v>
      </c>
      <c r="J111" s="279">
        <f t="shared" si="24"/>
        <v>0</v>
      </c>
      <c r="K111" s="269" t="e">
        <f t="shared" si="25"/>
        <v>#DIV/0!</v>
      </c>
    </row>
    <row r="112" spans="1:11" ht="29.25" thickBot="1" x14ac:dyDescent="0.25">
      <c r="A112" s="263" t="s">
        <v>554</v>
      </c>
      <c r="B112" s="341" t="s">
        <v>39</v>
      </c>
      <c r="C112" s="284" t="s">
        <v>494</v>
      </c>
      <c r="D112" s="342" t="s">
        <v>495</v>
      </c>
      <c r="E112" s="345" t="s">
        <v>35</v>
      </c>
      <c r="F112" s="343">
        <v>1</v>
      </c>
      <c r="G112" s="378"/>
      <c r="H112" s="268">
        <v>0.24179999999999999</v>
      </c>
      <c r="I112" s="267">
        <f t="shared" si="23"/>
        <v>0</v>
      </c>
      <c r="J112" s="279">
        <f t="shared" si="24"/>
        <v>0</v>
      </c>
      <c r="K112" s="269" t="e">
        <f t="shared" si="25"/>
        <v>#DIV/0!</v>
      </c>
    </row>
    <row r="113" spans="1:11" ht="15.75" thickBot="1" x14ac:dyDescent="0.25">
      <c r="A113" s="2">
        <v>8</v>
      </c>
      <c r="B113" s="3"/>
      <c r="C113" s="4"/>
      <c r="D113" s="5" t="s">
        <v>593</v>
      </c>
      <c r="E113" s="257">
        <f>E114</f>
        <v>0</v>
      </c>
      <c r="F113" s="10"/>
      <c r="G113" s="6"/>
      <c r="H113" s="6"/>
      <c r="I113" s="6"/>
      <c r="J113" s="6"/>
      <c r="K113" s="258" t="e">
        <f>E113/$G$121</f>
        <v>#DIV/0!</v>
      </c>
    </row>
    <row r="114" spans="1:11" x14ac:dyDescent="0.2">
      <c r="A114" s="88" t="s">
        <v>228</v>
      </c>
      <c r="B114" s="91"/>
      <c r="C114" s="89"/>
      <c r="D114" s="90" t="s">
        <v>181</v>
      </c>
      <c r="E114" s="259">
        <f>SUM(J115:J117)</f>
        <v>0</v>
      </c>
      <c r="F114" s="260"/>
      <c r="G114" s="261"/>
      <c r="H114" s="261"/>
      <c r="I114" s="261"/>
      <c r="J114" s="261"/>
      <c r="K114" s="262" t="e">
        <f>E114/$G$121</f>
        <v>#DIV/0!</v>
      </c>
    </row>
    <row r="115" spans="1:11" ht="14.25" x14ac:dyDescent="0.2">
      <c r="A115" s="263" t="s">
        <v>229</v>
      </c>
      <c r="B115" s="264" t="s">
        <v>32</v>
      </c>
      <c r="C115" s="327" t="s">
        <v>33</v>
      </c>
      <c r="D115" s="302" t="s">
        <v>34</v>
      </c>
      <c r="E115" s="327" t="s">
        <v>35</v>
      </c>
      <c r="F115" s="266">
        <v>44</v>
      </c>
      <c r="G115" s="372"/>
      <c r="H115" s="268">
        <v>0.24179999999999999</v>
      </c>
      <c r="I115" s="267">
        <f t="shared" ref="I115:I117" si="26">ROUND(ROUND(G115,2)*(1+H115),2)</f>
        <v>0</v>
      </c>
      <c r="J115" s="267">
        <f t="shared" si="22"/>
        <v>0</v>
      </c>
      <c r="K115" s="269" t="e">
        <f>J115/$G$121</f>
        <v>#DIV/0!</v>
      </c>
    </row>
    <row r="116" spans="1:11" ht="14.25" x14ac:dyDescent="0.2">
      <c r="A116" s="263" t="s">
        <v>586</v>
      </c>
      <c r="B116" s="284" t="s">
        <v>38</v>
      </c>
      <c r="C116" s="346" t="s">
        <v>588</v>
      </c>
      <c r="D116" s="277" t="s">
        <v>589</v>
      </c>
      <c r="E116" s="276" t="s">
        <v>52</v>
      </c>
      <c r="F116" s="266">
        <v>150</v>
      </c>
      <c r="G116" s="381"/>
      <c r="H116" s="268">
        <v>0.24179999999999999</v>
      </c>
      <c r="I116" s="267">
        <f t="shared" si="26"/>
        <v>0</v>
      </c>
      <c r="J116" s="267">
        <f t="shared" si="22"/>
        <v>0</v>
      </c>
      <c r="K116" s="269" t="e">
        <f t="shared" ref="K116:K117" si="27">J116/$G$121</f>
        <v>#DIV/0!</v>
      </c>
    </row>
    <row r="117" spans="1:11" ht="29.25" thickBot="1" x14ac:dyDescent="0.25">
      <c r="A117" s="263" t="s">
        <v>587</v>
      </c>
      <c r="B117" s="341" t="s">
        <v>38</v>
      </c>
      <c r="C117" s="341" t="s">
        <v>590</v>
      </c>
      <c r="D117" s="347" t="s">
        <v>591</v>
      </c>
      <c r="E117" s="321" t="s">
        <v>592</v>
      </c>
      <c r="F117" s="266">
        <v>1</v>
      </c>
      <c r="G117" s="378"/>
      <c r="H117" s="268">
        <v>0.24179999999999999</v>
      </c>
      <c r="I117" s="267">
        <f t="shared" si="26"/>
        <v>0</v>
      </c>
      <c r="J117" s="267">
        <f t="shared" si="22"/>
        <v>0</v>
      </c>
      <c r="K117" s="269" t="e">
        <f t="shared" si="27"/>
        <v>#DIV/0!</v>
      </c>
    </row>
    <row r="118" spans="1:11" ht="15.75" thickBot="1" x14ac:dyDescent="0.25">
      <c r="A118" s="2">
        <v>9</v>
      </c>
      <c r="B118" s="3"/>
      <c r="C118" s="4"/>
      <c r="D118" s="5" t="s">
        <v>609</v>
      </c>
      <c r="E118" s="257">
        <f>E119</f>
        <v>0</v>
      </c>
      <c r="F118" s="10"/>
      <c r="G118" s="6"/>
      <c r="H118" s="6"/>
      <c r="I118" s="6"/>
      <c r="J118" s="6"/>
      <c r="K118" s="258" t="e">
        <f>E118/$G$121</f>
        <v>#DIV/0!</v>
      </c>
    </row>
    <row r="119" spans="1:11" x14ac:dyDescent="0.2">
      <c r="A119" s="88" t="s">
        <v>608</v>
      </c>
      <c r="B119" s="91"/>
      <c r="C119" s="89"/>
      <c r="D119" s="90" t="s">
        <v>181</v>
      </c>
      <c r="E119" s="259">
        <f>SUM(J120)</f>
        <v>0</v>
      </c>
      <c r="F119" s="260"/>
      <c r="G119" s="261"/>
      <c r="H119" s="261"/>
      <c r="I119" s="261"/>
      <c r="J119" s="261"/>
      <c r="K119" s="262" t="e">
        <f>E119/$G$121</f>
        <v>#DIV/0!</v>
      </c>
    </row>
    <row r="120" spans="1:11" ht="43.5" thickBot="1" x14ac:dyDescent="0.25">
      <c r="A120" s="263" t="s">
        <v>610</v>
      </c>
      <c r="B120" s="264" t="s">
        <v>179</v>
      </c>
      <c r="C120" s="327" t="s">
        <v>596</v>
      </c>
      <c r="D120" s="302" t="s">
        <v>597</v>
      </c>
      <c r="E120" s="327" t="s">
        <v>35</v>
      </c>
      <c r="F120" s="266">
        <v>39</v>
      </c>
      <c r="G120" s="372"/>
      <c r="H120" s="268">
        <v>0.24179999999999999</v>
      </c>
      <c r="I120" s="267">
        <f t="shared" ref="I120" si="28">ROUND(ROUND(G120,2)*(1+H120),2)</f>
        <v>0</v>
      </c>
      <c r="J120" s="267">
        <f t="shared" ref="J120" si="29">ROUND((I120*F120),2)</f>
        <v>0</v>
      </c>
      <c r="K120" s="269" t="e">
        <f>J120/$G$121</f>
        <v>#DIV/0!</v>
      </c>
    </row>
    <row r="121" spans="1:11" ht="18.75" thickBot="1" x14ac:dyDescent="0.25">
      <c r="A121" s="348" t="s">
        <v>82</v>
      </c>
      <c r="B121" s="349"/>
      <c r="C121" s="350"/>
      <c r="D121" s="351"/>
      <c r="E121" s="352"/>
      <c r="F121" s="353"/>
      <c r="G121" s="354">
        <f>SUM(E113,E99,E95,E83,E73,E48,E41,E15,E118)</f>
        <v>0</v>
      </c>
      <c r="H121" s="355"/>
      <c r="I121" s="355"/>
      <c r="J121" s="355"/>
      <c r="K121" s="356" t="e">
        <f>SUM(K113,K99,K95,K73,K48,K15,K83,K41,K118)</f>
        <v>#DIV/0!</v>
      </c>
    </row>
    <row r="122" spans="1:11" ht="18.75" thickBot="1" x14ac:dyDescent="0.25">
      <c r="A122" s="357" t="s">
        <v>541</v>
      </c>
      <c r="B122" s="357"/>
      <c r="C122" s="358"/>
      <c r="D122" s="359"/>
      <c r="E122" s="360" t="s">
        <v>520</v>
      </c>
      <c r="F122" s="361">
        <v>0.2097</v>
      </c>
      <c r="G122" s="362"/>
      <c r="H122" s="362"/>
      <c r="I122" s="362"/>
      <c r="J122" s="362"/>
      <c r="K122" s="363"/>
    </row>
    <row r="123" spans="1:11" ht="18.75" thickBot="1" x14ac:dyDescent="0.25">
      <c r="A123" s="357" t="s">
        <v>542</v>
      </c>
      <c r="B123" s="364"/>
      <c r="C123" s="365"/>
      <c r="D123" s="357"/>
      <c r="E123" s="366" t="s">
        <v>521</v>
      </c>
      <c r="F123" s="367">
        <v>0.24179999999999999</v>
      </c>
      <c r="G123" s="362"/>
      <c r="H123" s="362"/>
      <c r="I123" s="362"/>
      <c r="J123" s="362"/>
      <c r="K123" s="363"/>
    </row>
    <row r="124" spans="1:11" ht="18.75" thickBot="1" x14ac:dyDescent="0.25">
      <c r="A124" s="357" t="s">
        <v>543</v>
      </c>
      <c r="B124" s="357"/>
      <c r="C124" s="368"/>
      <c r="D124" s="369"/>
      <c r="E124" s="370" t="s">
        <v>540</v>
      </c>
      <c r="F124" s="371">
        <v>0.14019999999999999</v>
      </c>
      <c r="G124" s="362"/>
      <c r="H124" s="362"/>
      <c r="I124" s="362"/>
      <c r="J124" s="362"/>
      <c r="K124" s="363"/>
    </row>
    <row r="126" spans="1:11" ht="15" x14ac:dyDescent="0.2">
      <c r="A126" s="205"/>
    </row>
    <row r="131" spans="2:10" x14ac:dyDescent="0.2">
      <c r="D131" s="174"/>
      <c r="E131" s="175"/>
      <c r="G131" s="176"/>
      <c r="H131" s="176"/>
    </row>
    <row r="132" spans="2:10" ht="15.75" x14ac:dyDescent="0.2">
      <c r="D132" s="177"/>
      <c r="E132" s="178"/>
      <c r="G132" s="102"/>
      <c r="H132" s="102"/>
    </row>
    <row r="133" spans="2:10" ht="15" x14ac:dyDescent="0.2">
      <c r="D133" s="107"/>
      <c r="E133" s="175"/>
      <c r="G133" s="103"/>
      <c r="H133" s="103"/>
    </row>
    <row r="134" spans="2:10" ht="15" x14ac:dyDescent="0.2">
      <c r="D134" s="171"/>
      <c r="E134" s="30"/>
      <c r="G134" s="103"/>
      <c r="H134" s="103"/>
    </row>
    <row r="135" spans="2:10" x14ac:dyDescent="0.2">
      <c r="D135" s="171"/>
      <c r="E135" s="30"/>
      <c r="F135" s="30"/>
    </row>
    <row r="141" spans="2:10" ht="24" customHeight="1" x14ac:dyDescent="0.2">
      <c r="E141" s="206"/>
      <c r="F141" s="207"/>
      <c r="G141" s="208"/>
      <c r="H141" s="206"/>
      <c r="I141" s="206"/>
      <c r="J141" s="206"/>
    </row>
    <row r="142" spans="2:10" ht="14.25" x14ac:dyDescent="0.2">
      <c r="B142" s="9"/>
      <c r="C142" s="209"/>
      <c r="D142" s="210"/>
      <c r="E142" s="211"/>
      <c r="F142" s="212"/>
      <c r="G142" s="167"/>
      <c r="H142" s="167"/>
      <c r="I142" s="167"/>
      <c r="J142" s="167"/>
    </row>
    <row r="143" spans="2:10" ht="14.25" x14ac:dyDescent="0.2">
      <c r="B143" s="9"/>
      <c r="C143" s="9"/>
      <c r="D143" s="101"/>
      <c r="E143" s="9"/>
      <c r="F143" s="212"/>
      <c r="G143" s="167"/>
      <c r="H143" s="167"/>
      <c r="I143" s="167"/>
      <c r="J143" s="167"/>
    </row>
    <row r="144" spans="2:10" ht="14.25" x14ac:dyDescent="0.2">
      <c r="B144" s="9"/>
      <c r="C144" s="9"/>
      <c r="D144" s="101"/>
      <c r="E144" s="9"/>
      <c r="F144" s="212"/>
      <c r="G144" s="167"/>
      <c r="H144" s="167"/>
      <c r="I144" s="167"/>
      <c r="J144" s="167"/>
    </row>
    <row r="145" spans="2:10" ht="14.25" x14ac:dyDescent="0.2">
      <c r="B145" s="9"/>
      <c r="C145" s="9"/>
      <c r="D145" s="101"/>
      <c r="E145" s="9"/>
      <c r="F145" s="212"/>
      <c r="G145" s="167"/>
      <c r="H145" s="167"/>
      <c r="I145" s="167"/>
      <c r="J145" s="167"/>
    </row>
    <row r="146" spans="2:10" ht="14.25" x14ac:dyDescent="0.2">
      <c r="B146" s="9"/>
      <c r="C146" s="9"/>
      <c r="D146" s="101"/>
      <c r="E146" s="9"/>
      <c r="F146" s="212"/>
      <c r="G146" s="167"/>
      <c r="H146" s="167"/>
      <c r="I146" s="167"/>
      <c r="J146" s="167"/>
    </row>
    <row r="147" spans="2:10" ht="14.25" x14ac:dyDescent="0.2">
      <c r="B147" s="9"/>
      <c r="C147" s="9"/>
      <c r="D147" s="101"/>
      <c r="E147" s="9"/>
      <c r="F147" s="212"/>
      <c r="G147" s="167"/>
      <c r="H147" s="167"/>
      <c r="I147" s="167"/>
      <c r="J147" s="167"/>
    </row>
    <row r="148" spans="2:10" ht="14.25" x14ac:dyDescent="0.2">
      <c r="B148" s="9"/>
      <c r="C148" s="9"/>
      <c r="D148" s="101"/>
      <c r="E148" s="9"/>
      <c r="F148" s="212"/>
      <c r="G148" s="167"/>
      <c r="H148" s="167"/>
      <c r="I148" s="167"/>
      <c r="J148" s="213"/>
    </row>
    <row r="149" spans="2:10" x14ac:dyDescent="0.2">
      <c r="I149" s="214"/>
      <c r="J149" s="215"/>
    </row>
  </sheetData>
  <sheetProtection algorithmName="SHA-512" hashValue="BJUU/xASB/Ei+OtzJXRD6n4nwRdiEowsMdKGCywWyrgxrnpiBkh0pyZPs2Y51yeZ/irA9SW1m5D1AwlEyDdVtg==" saltValue="886n3yZL7JAPeDAyAMK1GQ==" spinCount="100000" sheet="1" objects="1" scenarios="1" formatCells="0" formatColumns="0" formatRows="0"/>
  <mergeCells count="9">
    <mergeCell ref="A6:C6"/>
    <mergeCell ref="A8:C8"/>
    <mergeCell ref="F8:G8"/>
    <mergeCell ref="A10:C10"/>
    <mergeCell ref="F10:G10"/>
    <mergeCell ref="A12:C12"/>
    <mergeCell ref="F12:G12"/>
    <mergeCell ref="A121:B121"/>
    <mergeCell ref="G121:J121"/>
  </mergeCells>
  <phoneticPr fontId="9" type="noConversion"/>
  <dataValidations xWindow="836" yWindow="589" count="3">
    <dataValidation type="decimal" operator="greaterThan" allowBlank="1" showErrorMessage="1" error="Apenas números decimais maiores que zero." sqref="G10:I11 F18:F20 H101:H112 H28:H40 G31:G40 G17:H27 H53:H62 H91 H64:I64 H75:H82 H85:H89 H93:H94 H43:H47 H50:H51 G63:I63 H97:H98 G65:H72 H120:I120 I17:I62 H115:H117 I65:I119" xr:uid="{5E471B80-8C3A-4802-805E-8D45D50B2E70}">
      <formula1>0</formula1>
      <formula2>0</formula2>
    </dataValidation>
    <dataValidation type="list" allowBlank="1" sqref="B10:B11 B17:B27 B31:B40 B63 B65:B72" xr:uid="{1AFFEDE0-4E76-4ADB-BC49-ADFE67AB0057}">
      <formula1>"SINAPI,SINAPI-I,SICRO,Composição,Cotação"</formula1>
      <formula2>0</formula2>
    </dataValidation>
    <dataValidation allowBlank="1" showInputMessage="1" showErrorMessage="1" prompt="A entrada de quantidades é feita na coluna AJ se acompanhamento por BM, ou na aba &quot;Memória de Cálculo/PLQ&quot; se acompanhamento por PLE." sqref="F10:F11 F17 F21:F27 F31:F40 F63 F65:F72" xr:uid="{20ADDA06-F1D8-4F50-BAB0-C0C9AF96EAE4}"/>
  </dataValidations>
  <pageMargins left="0.51181102362204722" right="0.51181102362204722" top="0.78740157480314965" bottom="0.78740157480314965" header="0.31496062992125984" footer="0.31496062992125984"/>
  <pageSetup paperSize="9" scale="54" fitToHeight="0" orientation="landscape" r:id="rId1"/>
  <rowBreaks count="1" manualBreakCount="1">
    <brk id="11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EFF1-D8CE-4AAE-9BCF-A7BCF2712C4E}">
  <sheetPr>
    <pageSetUpPr fitToPage="1"/>
  </sheetPr>
  <dimension ref="A1:I1826"/>
  <sheetViews>
    <sheetView workbookViewId="0">
      <selection activeCell="C348" sqref="C348"/>
    </sheetView>
  </sheetViews>
  <sheetFormatPr defaultRowHeight="12.75" x14ac:dyDescent="0.2"/>
  <cols>
    <col min="1" max="1" width="24.5" style="165" customWidth="1"/>
    <col min="2" max="2" width="18.6640625" style="165" customWidth="1"/>
    <col min="3" max="3" width="80.83203125" style="544" customWidth="1"/>
    <col min="4" max="4" width="23.33203125" style="165" customWidth="1"/>
    <col min="5" max="5" width="14.5" style="165" customWidth="1"/>
    <col min="6" max="6" width="26" style="165" customWidth="1"/>
    <col min="7" max="7" width="21.6640625" style="165" bestFit="1" customWidth="1"/>
    <col min="8" max="8" width="9.33203125" style="165"/>
    <col min="9" max="9" width="14.6640625" style="165" bestFit="1" customWidth="1"/>
    <col min="10" max="13" width="9.33203125" style="165"/>
    <col min="14" max="14" width="13" style="165" customWidth="1"/>
    <col min="15" max="16384" width="9.33203125" style="165"/>
  </cols>
  <sheetData>
    <row r="1" spans="1:7" ht="30" x14ac:dyDescent="0.2">
      <c r="A1" s="514"/>
      <c r="B1" s="515"/>
      <c r="C1" s="515"/>
      <c r="D1" s="515"/>
      <c r="E1" s="515"/>
      <c r="F1" s="515"/>
      <c r="G1" s="516"/>
    </row>
    <row r="2" spans="1:7" x14ac:dyDescent="0.2">
      <c r="A2" s="17"/>
      <c r="B2" s="517"/>
      <c r="C2" s="517"/>
      <c r="D2" s="517"/>
      <c r="E2" s="517"/>
      <c r="F2" s="517"/>
      <c r="G2" s="518"/>
    </row>
    <row r="3" spans="1:7" x14ac:dyDescent="0.2">
      <c r="A3" s="17"/>
      <c r="B3" s="519"/>
      <c r="C3" s="519"/>
      <c r="D3" s="519"/>
      <c r="E3" s="519"/>
      <c r="F3" s="519"/>
      <c r="G3" s="520"/>
    </row>
    <row r="4" spans="1:7" ht="18" x14ac:dyDescent="0.2">
      <c r="A4" s="17"/>
      <c r="B4" s="521"/>
      <c r="C4" s="521"/>
      <c r="D4" s="521"/>
      <c r="E4" s="521"/>
      <c r="F4" s="521"/>
      <c r="G4" s="164"/>
    </row>
    <row r="5" spans="1:7" ht="13.5" thickBot="1" x14ac:dyDescent="0.25">
      <c r="A5" s="18"/>
      <c r="B5" s="522"/>
      <c r="C5" s="523"/>
      <c r="D5" s="524"/>
      <c r="E5" s="525"/>
      <c r="F5" s="525"/>
      <c r="G5" s="526"/>
    </row>
    <row r="6" spans="1:7" ht="15.75" x14ac:dyDescent="0.2">
      <c r="A6" s="545" t="s">
        <v>107</v>
      </c>
      <c r="B6" s="546" t="str">
        <f>ORÇAMENTO!D6</f>
        <v>Pavimentação, Drenagem e Canalização na Rua dos Trabalhadores</v>
      </c>
      <c r="C6" s="547"/>
      <c r="D6" s="547"/>
      <c r="E6" s="547"/>
      <c r="F6" s="547"/>
      <c r="G6" s="548"/>
    </row>
    <row r="7" spans="1:7" ht="15.75" x14ac:dyDescent="0.2">
      <c r="A7" s="182"/>
      <c r="B7" s="400"/>
      <c r="C7" s="400"/>
      <c r="D7" s="400"/>
      <c r="E7" s="549"/>
      <c r="F7" s="549"/>
      <c r="G7" s="550"/>
    </row>
    <row r="8" spans="1:7" ht="15.75" x14ac:dyDescent="0.2">
      <c r="A8" s="551" t="s">
        <v>121</v>
      </c>
      <c r="B8" s="183"/>
      <c r="C8" s="183"/>
      <c r="D8" s="183"/>
      <c r="E8" s="552"/>
      <c r="F8" s="553"/>
      <c r="G8" s="554"/>
    </row>
    <row r="9" spans="1:7" ht="15.75" x14ac:dyDescent="0.2">
      <c r="A9" s="182"/>
      <c r="B9" s="400"/>
      <c r="C9" s="400"/>
      <c r="D9" s="400"/>
      <c r="E9" s="555"/>
      <c r="F9" s="552"/>
      <c r="G9" s="556"/>
    </row>
    <row r="10" spans="1:7" ht="15.75" x14ac:dyDescent="0.2">
      <c r="A10" s="557" t="str">
        <f>ORÇAMENTO!A10</f>
        <v>Endereço :</v>
      </c>
      <c r="B10" s="7" t="str">
        <f>ORÇAMENTO!D10</f>
        <v>Rua dos Trabalhadores - Itapevi - SP</v>
      </c>
      <c r="C10" s="558"/>
      <c r="D10" s="7"/>
      <c r="E10" s="552"/>
      <c r="F10" s="559" t="str">
        <f>[8]Orçamento!H9</f>
        <v>Investimento:</v>
      </c>
      <c r="G10" s="560">
        <f>ORÇAMENTO!J10</f>
        <v>0</v>
      </c>
    </row>
    <row r="11" spans="1:7" ht="15.75" x14ac:dyDescent="0.2">
      <c r="A11" s="182"/>
      <c r="B11" s="400"/>
      <c r="C11" s="400"/>
      <c r="D11" s="400"/>
      <c r="E11" s="555"/>
      <c r="F11" s="552"/>
      <c r="G11" s="556"/>
    </row>
    <row r="12" spans="1:7" ht="16.5" thickBot="1" x14ac:dyDescent="0.25">
      <c r="A12" s="34" t="s">
        <v>120</v>
      </c>
      <c r="B12" s="413" t="str">
        <f>ORÇAMENTO!D12</f>
        <v>SIURB 07/2025 / SINAPI 02/2026 / CDHU 200 / SICRO 10/2025</v>
      </c>
      <c r="C12" s="561"/>
      <c r="D12" s="561"/>
      <c r="E12" s="562"/>
      <c r="F12" s="563"/>
      <c r="G12" s="564"/>
    </row>
    <row r="13" spans="1:7" x14ac:dyDescent="0.2">
      <c r="A13" s="248"/>
      <c r="B13" s="248"/>
      <c r="C13" s="565"/>
      <c r="D13" s="248"/>
      <c r="E13" s="248"/>
      <c r="F13" s="248"/>
      <c r="G13" s="248"/>
    </row>
    <row r="14" spans="1:7" ht="15.75" x14ac:dyDescent="0.2">
      <c r="A14" s="566" t="s">
        <v>122</v>
      </c>
      <c r="B14" s="567"/>
      <c r="C14" s="567"/>
      <c r="D14" s="567"/>
      <c r="E14" s="567"/>
      <c r="F14" s="567"/>
      <c r="G14" s="568"/>
    </row>
    <row r="15" spans="1:7" x14ac:dyDescent="0.2">
      <c r="A15" s="569" t="s">
        <v>123</v>
      </c>
      <c r="B15" s="570"/>
      <c r="C15" s="571" t="s">
        <v>8</v>
      </c>
      <c r="D15" s="572" t="s">
        <v>35</v>
      </c>
      <c r="E15" s="570"/>
      <c r="F15" s="573"/>
      <c r="G15" s="574">
        <f>G23</f>
        <v>0</v>
      </c>
    </row>
    <row r="16" spans="1:7" x14ac:dyDescent="0.2">
      <c r="A16" s="575"/>
      <c r="B16" s="576"/>
      <c r="C16" s="577"/>
      <c r="D16" s="576"/>
      <c r="E16" s="576"/>
      <c r="F16" s="576"/>
      <c r="G16" s="578"/>
    </row>
    <row r="17" spans="1:7" x14ac:dyDescent="0.2">
      <c r="A17" s="579" t="s">
        <v>124</v>
      </c>
      <c r="B17" s="580"/>
      <c r="C17" s="577" t="s">
        <v>113</v>
      </c>
      <c r="D17" s="576" t="s">
        <v>125</v>
      </c>
      <c r="E17" s="576" t="s">
        <v>126</v>
      </c>
      <c r="F17" s="576" t="s">
        <v>127</v>
      </c>
      <c r="G17" s="578" t="s">
        <v>128</v>
      </c>
    </row>
    <row r="18" spans="1:7" x14ac:dyDescent="0.2">
      <c r="A18" s="581" t="s">
        <v>29</v>
      </c>
      <c r="B18" s="582" t="s">
        <v>202</v>
      </c>
      <c r="C18" s="583" t="s">
        <v>132</v>
      </c>
      <c r="D18" s="584" t="s">
        <v>131</v>
      </c>
      <c r="E18" s="585">
        <v>12</v>
      </c>
      <c r="F18" s="613"/>
      <c r="G18" s="587">
        <f>ROUNDDOWN(F18*E18,2)</f>
        <v>0</v>
      </c>
    </row>
    <row r="19" spans="1:7" x14ac:dyDescent="0.2">
      <c r="A19" s="581" t="s">
        <v>29</v>
      </c>
      <c r="B19" s="582" t="s">
        <v>499</v>
      </c>
      <c r="C19" s="583" t="s">
        <v>500</v>
      </c>
      <c r="D19" s="584" t="s">
        <v>131</v>
      </c>
      <c r="E19" s="585">
        <v>12</v>
      </c>
      <c r="F19" s="613"/>
      <c r="G19" s="587">
        <f t="shared" ref="G19:G22" si="0">ROUNDDOWN(F19*E19,2)</f>
        <v>0</v>
      </c>
    </row>
    <row r="20" spans="1:7" x14ac:dyDescent="0.2">
      <c r="A20" s="581" t="s">
        <v>29</v>
      </c>
      <c r="B20" s="582" t="s">
        <v>221</v>
      </c>
      <c r="C20" s="583" t="s">
        <v>155</v>
      </c>
      <c r="D20" s="584" t="s">
        <v>129</v>
      </c>
      <c r="E20" s="585">
        <v>1584</v>
      </c>
      <c r="F20" s="613"/>
      <c r="G20" s="587">
        <f t="shared" si="0"/>
        <v>0</v>
      </c>
    </row>
    <row r="21" spans="1:7" x14ac:dyDescent="0.2">
      <c r="A21" s="581" t="s">
        <v>29</v>
      </c>
      <c r="B21" s="582" t="s">
        <v>485</v>
      </c>
      <c r="C21" s="583" t="s">
        <v>486</v>
      </c>
      <c r="D21" s="584" t="s">
        <v>129</v>
      </c>
      <c r="E21" s="585">
        <v>528</v>
      </c>
      <c r="F21" s="613"/>
      <c r="G21" s="587">
        <f t="shared" si="0"/>
        <v>0</v>
      </c>
    </row>
    <row r="22" spans="1:7" x14ac:dyDescent="0.2">
      <c r="A22" s="581" t="s">
        <v>29</v>
      </c>
      <c r="B22" s="582" t="s">
        <v>487</v>
      </c>
      <c r="C22" s="583" t="s">
        <v>488</v>
      </c>
      <c r="D22" s="584" t="s">
        <v>129</v>
      </c>
      <c r="E22" s="585">
        <v>528</v>
      </c>
      <c r="F22" s="613"/>
      <c r="G22" s="587">
        <f t="shared" si="0"/>
        <v>0</v>
      </c>
    </row>
    <row r="23" spans="1:7" x14ac:dyDescent="0.2">
      <c r="A23" s="588" t="s">
        <v>130</v>
      </c>
      <c r="B23" s="589"/>
      <c r="C23" s="590"/>
      <c r="D23" s="589"/>
      <c r="E23" s="589"/>
      <c r="F23" s="591"/>
      <c r="G23" s="592">
        <f>SUM(G18:G22)</f>
        <v>0</v>
      </c>
    </row>
    <row r="24" spans="1:7" x14ac:dyDescent="0.2">
      <c r="A24" s="248"/>
      <c r="B24" s="248"/>
      <c r="C24" s="565"/>
      <c r="D24" s="248"/>
      <c r="E24" s="248"/>
      <c r="F24" s="248"/>
      <c r="G24" s="248"/>
    </row>
    <row r="25" spans="1:7" x14ac:dyDescent="0.2">
      <c r="A25" s="569" t="s">
        <v>30</v>
      </c>
      <c r="B25" s="570"/>
      <c r="C25" s="571" t="s">
        <v>193</v>
      </c>
      <c r="D25" s="572" t="s">
        <v>42</v>
      </c>
      <c r="E25" s="570"/>
      <c r="F25" s="573"/>
      <c r="G25" s="574">
        <f>ROUND(G30,2)</f>
        <v>0</v>
      </c>
    </row>
    <row r="26" spans="1:7" x14ac:dyDescent="0.2">
      <c r="A26" s="575"/>
      <c r="B26" s="576"/>
      <c r="C26" s="577"/>
      <c r="D26" s="576"/>
      <c r="E26" s="576"/>
      <c r="F26" s="576"/>
      <c r="G26" s="578"/>
    </row>
    <row r="27" spans="1:7" x14ac:dyDescent="0.2">
      <c r="A27" s="579" t="s">
        <v>124</v>
      </c>
      <c r="B27" s="580"/>
      <c r="C27" s="577" t="s">
        <v>113</v>
      </c>
      <c r="D27" s="576" t="s">
        <v>125</v>
      </c>
      <c r="E27" s="576" t="s">
        <v>126</v>
      </c>
      <c r="F27" s="576" t="s">
        <v>127</v>
      </c>
      <c r="G27" s="578" t="s">
        <v>128</v>
      </c>
    </row>
    <row r="28" spans="1:7" x14ac:dyDescent="0.2">
      <c r="A28" s="581" t="s">
        <v>39</v>
      </c>
      <c r="B28" s="582" t="s">
        <v>212</v>
      </c>
      <c r="C28" s="583" t="s">
        <v>213</v>
      </c>
      <c r="D28" s="584" t="s">
        <v>42</v>
      </c>
      <c r="E28" s="585">
        <v>1.6</v>
      </c>
      <c r="F28" s="613"/>
      <c r="G28" s="587">
        <f>ROUNDDOWN(F28*E28,2)</f>
        <v>0</v>
      </c>
    </row>
    <row r="29" spans="1:7" x14ac:dyDescent="0.2">
      <c r="A29" s="581" t="s">
        <v>29</v>
      </c>
      <c r="B29" s="582" t="s">
        <v>150</v>
      </c>
      <c r="C29" s="583" t="s">
        <v>141</v>
      </c>
      <c r="D29" s="584" t="s">
        <v>129</v>
      </c>
      <c r="E29" s="585">
        <v>1.1000000000000001</v>
      </c>
      <c r="F29" s="613"/>
      <c r="G29" s="587">
        <f t="shared" ref="G29" si="1">ROUNDDOWN(F29*E29,2)</f>
        <v>0</v>
      </c>
    </row>
    <row r="30" spans="1:7" x14ac:dyDescent="0.2">
      <c r="A30" s="588" t="s">
        <v>130</v>
      </c>
      <c r="B30" s="589"/>
      <c r="C30" s="590"/>
      <c r="D30" s="589"/>
      <c r="E30" s="589"/>
      <c r="F30" s="591"/>
      <c r="G30" s="592">
        <f>SUM(G28:G29)</f>
        <v>0</v>
      </c>
    </row>
    <row r="31" spans="1:7" x14ac:dyDescent="0.2">
      <c r="A31" s="581"/>
      <c r="B31" s="582"/>
      <c r="C31" s="583"/>
      <c r="D31" s="584"/>
      <c r="E31" s="593"/>
      <c r="F31" s="586"/>
      <c r="G31" s="587"/>
    </row>
    <row r="32" spans="1:7" x14ac:dyDescent="0.2">
      <c r="A32" s="569" t="s">
        <v>134</v>
      </c>
      <c r="B32" s="570"/>
      <c r="C32" s="571" t="s">
        <v>57</v>
      </c>
      <c r="D32" s="572" t="s">
        <v>31</v>
      </c>
      <c r="E32" s="570"/>
      <c r="F32" s="573"/>
      <c r="G32" s="574">
        <f>ROUND(G43,2)</f>
        <v>0</v>
      </c>
    </row>
    <row r="33" spans="1:7" x14ac:dyDescent="0.2">
      <c r="A33" s="575"/>
      <c r="B33" s="576"/>
      <c r="C33" s="577"/>
      <c r="D33" s="576"/>
      <c r="E33" s="576"/>
      <c r="F33" s="576"/>
      <c r="G33" s="578"/>
    </row>
    <row r="34" spans="1:7" x14ac:dyDescent="0.2">
      <c r="A34" s="579" t="s">
        <v>124</v>
      </c>
      <c r="B34" s="580"/>
      <c r="C34" s="577" t="s">
        <v>113</v>
      </c>
      <c r="D34" s="576" t="s">
        <v>125</v>
      </c>
      <c r="E34" s="576" t="s">
        <v>126</v>
      </c>
      <c r="F34" s="576" t="s">
        <v>127</v>
      </c>
      <c r="G34" s="578" t="s">
        <v>128</v>
      </c>
    </row>
    <row r="35" spans="1:7" ht="33.75" x14ac:dyDescent="0.2">
      <c r="A35" s="581" t="s">
        <v>29</v>
      </c>
      <c r="B35" s="582" t="s">
        <v>145</v>
      </c>
      <c r="C35" s="583" t="s">
        <v>135</v>
      </c>
      <c r="D35" s="584" t="s">
        <v>143</v>
      </c>
      <c r="E35" s="585">
        <v>4.0000000000000002E-4</v>
      </c>
      <c r="F35" s="613"/>
      <c r="G35" s="587">
        <f>ROUNDDOWN(F35*E35,2)</f>
        <v>0</v>
      </c>
    </row>
    <row r="36" spans="1:7" ht="22.5" x14ac:dyDescent="0.2">
      <c r="A36" s="581" t="s">
        <v>29</v>
      </c>
      <c r="B36" s="582" t="s">
        <v>146</v>
      </c>
      <c r="C36" s="583" t="s">
        <v>136</v>
      </c>
      <c r="D36" s="584" t="s">
        <v>143</v>
      </c>
      <c r="E36" s="585">
        <v>1.6999999999999999E-3</v>
      </c>
      <c r="F36" s="613"/>
      <c r="G36" s="587">
        <f t="shared" ref="G36:G42" si="2">ROUNDDOWN(F36*E36,2)</f>
        <v>0</v>
      </c>
    </row>
    <row r="37" spans="1:7" ht="22.5" x14ac:dyDescent="0.2">
      <c r="A37" s="581" t="s">
        <v>29</v>
      </c>
      <c r="B37" s="582" t="s">
        <v>147</v>
      </c>
      <c r="C37" s="583" t="s">
        <v>137</v>
      </c>
      <c r="D37" s="584" t="s">
        <v>143</v>
      </c>
      <c r="E37" s="585">
        <v>2E-3</v>
      </c>
      <c r="F37" s="613"/>
      <c r="G37" s="587">
        <f t="shared" si="2"/>
        <v>0</v>
      </c>
    </row>
    <row r="38" spans="1:7" ht="22.5" x14ac:dyDescent="0.2">
      <c r="A38" s="581" t="s">
        <v>29</v>
      </c>
      <c r="B38" s="582" t="s">
        <v>148</v>
      </c>
      <c r="C38" s="583" t="s">
        <v>139</v>
      </c>
      <c r="D38" s="584" t="s">
        <v>144</v>
      </c>
      <c r="E38" s="585">
        <v>3.8E-3</v>
      </c>
      <c r="F38" s="613"/>
      <c r="G38" s="587">
        <f t="shared" si="2"/>
        <v>0</v>
      </c>
    </row>
    <row r="39" spans="1:7" ht="22.5" x14ac:dyDescent="0.2">
      <c r="A39" s="581" t="s">
        <v>29</v>
      </c>
      <c r="B39" s="582" t="s">
        <v>149</v>
      </c>
      <c r="C39" s="583" t="s">
        <v>138</v>
      </c>
      <c r="D39" s="584" t="s">
        <v>144</v>
      </c>
      <c r="E39" s="585">
        <v>4.0000000000000001E-3</v>
      </c>
      <c r="F39" s="613"/>
      <c r="G39" s="587">
        <f t="shared" si="2"/>
        <v>0</v>
      </c>
    </row>
    <row r="40" spans="1:7" ht="33.75" x14ac:dyDescent="0.2">
      <c r="A40" s="581" t="s">
        <v>29</v>
      </c>
      <c r="B40" s="582" t="s">
        <v>133</v>
      </c>
      <c r="C40" s="583" t="s">
        <v>140</v>
      </c>
      <c r="D40" s="584" t="s">
        <v>144</v>
      </c>
      <c r="E40" s="585">
        <v>5.1000000000000004E-3</v>
      </c>
      <c r="F40" s="613"/>
      <c r="G40" s="587">
        <f t="shared" si="2"/>
        <v>0</v>
      </c>
    </row>
    <row r="41" spans="1:7" x14ac:dyDescent="0.2">
      <c r="A41" s="581" t="s">
        <v>29</v>
      </c>
      <c r="B41" s="582" t="s">
        <v>150</v>
      </c>
      <c r="C41" s="583" t="s">
        <v>141</v>
      </c>
      <c r="D41" s="584" t="s">
        <v>129</v>
      </c>
      <c r="E41" s="585">
        <v>5.4999999999999997E-3</v>
      </c>
      <c r="F41" s="613"/>
      <c r="G41" s="587">
        <f t="shared" si="2"/>
        <v>0</v>
      </c>
    </row>
    <row r="42" spans="1:7" x14ac:dyDescent="0.2">
      <c r="A42" s="581" t="s">
        <v>142</v>
      </c>
      <c r="B42" s="582" t="s">
        <v>151</v>
      </c>
      <c r="C42" s="583" t="s">
        <v>152</v>
      </c>
      <c r="D42" s="584" t="s">
        <v>68</v>
      </c>
      <c r="E42" s="585">
        <v>0.45</v>
      </c>
      <c r="F42" s="613"/>
      <c r="G42" s="587">
        <f t="shared" si="2"/>
        <v>0</v>
      </c>
    </row>
    <row r="43" spans="1:7" x14ac:dyDescent="0.2">
      <c r="A43" s="588" t="s">
        <v>130</v>
      </c>
      <c r="B43" s="589"/>
      <c r="C43" s="590"/>
      <c r="D43" s="589"/>
      <c r="E43" s="589"/>
      <c r="F43" s="591"/>
      <c r="G43" s="592">
        <f>SUM(G35:G42)</f>
        <v>0</v>
      </c>
    </row>
    <row r="44" spans="1:7" x14ac:dyDescent="0.2">
      <c r="A44" s="594"/>
      <c r="B44" s="576"/>
      <c r="C44" s="577"/>
      <c r="D44" s="576"/>
      <c r="E44" s="576"/>
      <c r="F44" s="586"/>
      <c r="G44" s="595"/>
    </row>
    <row r="45" spans="1:7" x14ac:dyDescent="0.2">
      <c r="A45" s="594"/>
      <c r="B45" s="576"/>
      <c r="C45" s="577"/>
      <c r="D45" s="576"/>
      <c r="E45" s="576"/>
      <c r="F45" s="586"/>
      <c r="G45" s="595"/>
    </row>
    <row r="46" spans="1:7" x14ac:dyDescent="0.2">
      <c r="A46" s="569" t="s">
        <v>214</v>
      </c>
      <c r="B46" s="570"/>
      <c r="C46" s="571" t="s">
        <v>534</v>
      </c>
      <c r="D46" s="572" t="s">
        <v>35</v>
      </c>
      <c r="E46" s="570"/>
      <c r="F46" s="573"/>
      <c r="G46" s="574">
        <f>G50</f>
        <v>0</v>
      </c>
    </row>
    <row r="47" spans="1:7" x14ac:dyDescent="0.2">
      <c r="A47" s="575"/>
      <c r="B47" s="576"/>
      <c r="C47" s="577"/>
      <c r="D47" s="576"/>
      <c r="E47" s="576"/>
      <c r="F47" s="576"/>
      <c r="G47" s="578"/>
    </row>
    <row r="48" spans="1:7" x14ac:dyDescent="0.2">
      <c r="A48" s="579" t="s">
        <v>124</v>
      </c>
      <c r="B48" s="580"/>
      <c r="C48" s="577" t="s">
        <v>113</v>
      </c>
      <c r="D48" s="576" t="s">
        <v>125</v>
      </c>
      <c r="E48" s="576" t="s">
        <v>126</v>
      </c>
      <c r="F48" s="576" t="s">
        <v>127</v>
      </c>
      <c r="G48" s="578" t="s">
        <v>128</v>
      </c>
    </row>
    <row r="49" spans="1:7" x14ac:dyDescent="0.2">
      <c r="A49" s="581" t="s">
        <v>56</v>
      </c>
      <c r="B49" s="582" t="s">
        <v>174</v>
      </c>
      <c r="C49" s="583" t="s">
        <v>175</v>
      </c>
      <c r="D49" s="584" t="s">
        <v>164</v>
      </c>
      <c r="E49" s="585">
        <f>8*30*6*2</f>
        <v>2880</v>
      </c>
      <c r="F49" s="613"/>
      <c r="G49" s="587">
        <f>ROUNDDOWN(F49*E49,2)</f>
        <v>0</v>
      </c>
    </row>
    <row r="50" spans="1:7" x14ac:dyDescent="0.2">
      <c r="A50" s="588" t="s">
        <v>130</v>
      </c>
      <c r="B50" s="589"/>
      <c r="C50" s="590"/>
      <c r="D50" s="589"/>
      <c r="E50" s="589"/>
      <c r="F50" s="591"/>
      <c r="G50" s="592">
        <f>SUM(G49:G49)</f>
        <v>0</v>
      </c>
    </row>
    <row r="51" spans="1:7" x14ac:dyDescent="0.2">
      <c r="A51" s="594"/>
      <c r="B51" s="576"/>
      <c r="C51" s="577"/>
      <c r="D51" s="576"/>
      <c r="E51" s="576"/>
      <c r="F51" s="586"/>
      <c r="G51" s="595"/>
    </row>
    <row r="52" spans="1:7" ht="33.75" x14ac:dyDescent="0.2">
      <c r="A52" s="569" t="s">
        <v>230</v>
      </c>
      <c r="B52" s="570"/>
      <c r="C52" s="571" t="s">
        <v>585</v>
      </c>
      <c r="D52" s="572" t="s">
        <v>52</v>
      </c>
      <c r="E52" s="570"/>
      <c r="F52" s="573"/>
      <c r="G52" s="574">
        <f>G63</f>
        <v>0</v>
      </c>
    </row>
    <row r="53" spans="1:7" x14ac:dyDescent="0.2">
      <c r="A53" s="575"/>
      <c r="B53" s="576"/>
      <c r="C53" s="577"/>
      <c r="D53" s="576"/>
      <c r="E53" s="576"/>
      <c r="F53" s="576"/>
      <c r="G53" s="578"/>
    </row>
    <row r="54" spans="1:7" x14ac:dyDescent="0.2">
      <c r="A54" s="579" t="s">
        <v>124</v>
      </c>
      <c r="B54" s="580"/>
      <c r="C54" s="577" t="s">
        <v>113</v>
      </c>
      <c r="D54" s="576" t="s">
        <v>125</v>
      </c>
      <c r="E54" s="576" t="s">
        <v>126</v>
      </c>
      <c r="F54" s="576" t="s">
        <v>127</v>
      </c>
      <c r="G54" s="578" t="s">
        <v>128</v>
      </c>
    </row>
    <row r="55" spans="1:7" x14ac:dyDescent="0.2">
      <c r="A55" s="581" t="s">
        <v>29</v>
      </c>
      <c r="B55" s="582">
        <v>88315</v>
      </c>
      <c r="C55" s="583" t="s">
        <v>247</v>
      </c>
      <c r="D55" s="584" t="s">
        <v>129</v>
      </c>
      <c r="E55" s="585">
        <v>5.5970000000000004</v>
      </c>
      <c r="F55" s="613"/>
      <c r="G55" s="587">
        <f>ROUNDDOWN(F55*E55,2)</f>
        <v>0</v>
      </c>
    </row>
    <row r="56" spans="1:7" x14ac:dyDescent="0.2">
      <c r="A56" s="581" t="s">
        <v>29</v>
      </c>
      <c r="B56" s="582">
        <v>88251</v>
      </c>
      <c r="C56" s="583" t="s">
        <v>248</v>
      </c>
      <c r="D56" s="584" t="s">
        <v>129</v>
      </c>
      <c r="E56" s="585">
        <v>4.5970000000000004</v>
      </c>
      <c r="F56" s="613"/>
      <c r="G56" s="587">
        <f t="shared" ref="G56:G62" si="3">ROUNDDOWN(F56*E56,2)</f>
        <v>0</v>
      </c>
    </row>
    <row r="57" spans="1:7" ht="22.5" x14ac:dyDescent="0.2">
      <c r="A57" s="581" t="s">
        <v>39</v>
      </c>
      <c r="B57" s="582">
        <v>21013</v>
      </c>
      <c r="C57" s="583" t="s">
        <v>249</v>
      </c>
      <c r="D57" s="584" t="s">
        <v>52</v>
      </c>
      <c r="E57" s="585">
        <v>1.85</v>
      </c>
      <c r="F57" s="613"/>
      <c r="G57" s="587">
        <f t="shared" si="3"/>
        <v>0</v>
      </c>
    </row>
    <row r="58" spans="1:7" ht="22.5" x14ac:dyDescent="0.2">
      <c r="A58" s="581" t="s">
        <v>39</v>
      </c>
      <c r="B58" s="582">
        <v>11964</v>
      </c>
      <c r="C58" s="583" t="s">
        <v>250</v>
      </c>
      <c r="D58" s="584" t="s">
        <v>35</v>
      </c>
      <c r="E58" s="585">
        <v>2.4700000000000002</v>
      </c>
      <c r="F58" s="613"/>
      <c r="G58" s="587">
        <f t="shared" si="3"/>
        <v>0</v>
      </c>
    </row>
    <row r="59" spans="1:7" x14ac:dyDescent="0.2">
      <c r="A59" s="581" t="s">
        <v>39</v>
      </c>
      <c r="B59" s="582">
        <v>11002</v>
      </c>
      <c r="C59" s="583" t="s">
        <v>251</v>
      </c>
      <c r="D59" s="584" t="s">
        <v>68</v>
      </c>
      <c r="E59" s="585">
        <v>0.53</v>
      </c>
      <c r="F59" s="613"/>
      <c r="G59" s="587">
        <f t="shared" si="3"/>
        <v>0</v>
      </c>
    </row>
    <row r="60" spans="1:7" x14ac:dyDescent="0.2">
      <c r="A60" s="581" t="s">
        <v>39</v>
      </c>
      <c r="B60" s="582" t="s">
        <v>584</v>
      </c>
      <c r="C60" s="583" t="s">
        <v>583</v>
      </c>
      <c r="D60" s="584" t="s">
        <v>68</v>
      </c>
      <c r="E60" s="585">
        <v>13.73</v>
      </c>
      <c r="F60" s="613"/>
      <c r="G60" s="587">
        <f t="shared" si="3"/>
        <v>0</v>
      </c>
    </row>
    <row r="61" spans="1:7" ht="33.75" x14ac:dyDescent="0.2">
      <c r="A61" s="581" t="s">
        <v>29</v>
      </c>
      <c r="B61" s="582">
        <v>100762</v>
      </c>
      <c r="C61" s="583" t="s">
        <v>577</v>
      </c>
      <c r="D61" s="584" t="s">
        <v>31</v>
      </c>
      <c r="E61" s="585">
        <v>0.56000000000000005</v>
      </c>
      <c r="F61" s="613"/>
      <c r="G61" s="587">
        <f t="shared" si="3"/>
        <v>0</v>
      </c>
    </row>
    <row r="62" spans="1:7" ht="33.75" x14ac:dyDescent="0.2">
      <c r="A62" s="581" t="s">
        <v>29</v>
      </c>
      <c r="B62" s="582" t="s">
        <v>576</v>
      </c>
      <c r="C62" s="583" t="s">
        <v>578</v>
      </c>
      <c r="D62" s="584" t="s">
        <v>31</v>
      </c>
      <c r="E62" s="585">
        <v>1.1200000000000001</v>
      </c>
      <c r="F62" s="613"/>
      <c r="G62" s="587">
        <f t="shared" si="3"/>
        <v>0</v>
      </c>
    </row>
    <row r="63" spans="1:7" x14ac:dyDescent="0.2">
      <c r="A63" s="594" t="s">
        <v>130</v>
      </c>
      <c r="B63" s="576"/>
      <c r="C63" s="577"/>
      <c r="D63" s="576"/>
      <c r="E63" s="576"/>
      <c r="F63" s="586"/>
      <c r="G63" s="595">
        <f>SUM(G55:G62)</f>
        <v>0</v>
      </c>
    </row>
    <row r="64" spans="1:7" x14ac:dyDescent="0.2">
      <c r="A64" s="594"/>
      <c r="B64" s="576"/>
      <c r="C64" s="577"/>
      <c r="D64" s="576"/>
      <c r="E64" s="576"/>
      <c r="F64" s="586"/>
      <c r="G64" s="595"/>
    </row>
    <row r="65" spans="1:7" ht="22.5" x14ac:dyDescent="0.2">
      <c r="A65" s="569" t="s">
        <v>244</v>
      </c>
      <c r="B65" s="570"/>
      <c r="C65" s="571" t="s">
        <v>253</v>
      </c>
      <c r="D65" s="572" t="s">
        <v>31</v>
      </c>
      <c r="E65" s="570"/>
      <c r="F65" s="573"/>
      <c r="G65" s="574">
        <f>G139</f>
        <v>0</v>
      </c>
    </row>
    <row r="66" spans="1:7" x14ac:dyDescent="0.2">
      <c r="A66" s="575"/>
      <c r="B66" s="576"/>
      <c r="C66" s="577"/>
      <c r="D66" s="576"/>
      <c r="E66" s="576"/>
      <c r="F66" s="576"/>
      <c r="G66" s="578"/>
    </row>
    <row r="67" spans="1:7" x14ac:dyDescent="0.2">
      <c r="A67" s="579" t="s">
        <v>124</v>
      </c>
      <c r="B67" s="580"/>
      <c r="C67" s="577" t="s">
        <v>113</v>
      </c>
      <c r="D67" s="576" t="s">
        <v>125</v>
      </c>
      <c r="E67" s="576" t="s">
        <v>126</v>
      </c>
      <c r="F67" s="576" t="s">
        <v>127</v>
      </c>
      <c r="G67" s="578" t="s">
        <v>128</v>
      </c>
    </row>
    <row r="68" spans="1:7" ht="33.75" x14ac:dyDescent="0.2">
      <c r="A68" s="581" t="s">
        <v>39</v>
      </c>
      <c r="B68" s="582" t="s">
        <v>254</v>
      </c>
      <c r="C68" s="583" t="s">
        <v>255</v>
      </c>
      <c r="D68" s="584" t="s">
        <v>256</v>
      </c>
      <c r="E68" s="585">
        <v>5.7799999999999997E-2</v>
      </c>
      <c r="F68" s="613"/>
      <c r="G68" s="587">
        <f>ROUNDDOWN(F68*E68,2)</f>
        <v>0</v>
      </c>
    </row>
    <row r="69" spans="1:7" ht="33.75" x14ac:dyDescent="0.2">
      <c r="A69" s="581" t="s">
        <v>39</v>
      </c>
      <c r="B69" s="582" t="s">
        <v>257</v>
      </c>
      <c r="C69" s="583" t="s">
        <v>258</v>
      </c>
      <c r="D69" s="584" t="s">
        <v>256</v>
      </c>
      <c r="E69" s="585">
        <v>3.85E-2</v>
      </c>
      <c r="F69" s="613"/>
      <c r="G69" s="587">
        <f t="shared" ref="G69:G132" si="4">ROUNDDOWN(F69*E69,2)</f>
        <v>0</v>
      </c>
    </row>
    <row r="70" spans="1:7" ht="22.5" x14ac:dyDescent="0.2">
      <c r="A70" s="581" t="s">
        <v>39</v>
      </c>
      <c r="B70" s="582" t="s">
        <v>259</v>
      </c>
      <c r="C70" s="583" t="s">
        <v>260</v>
      </c>
      <c r="D70" s="584" t="s">
        <v>35</v>
      </c>
      <c r="E70" s="585">
        <v>1.9300000000000001E-2</v>
      </c>
      <c r="F70" s="613"/>
      <c r="G70" s="587">
        <f t="shared" si="4"/>
        <v>0</v>
      </c>
    </row>
    <row r="71" spans="1:7" ht="22.5" x14ac:dyDescent="0.2">
      <c r="A71" s="581" t="s">
        <v>39</v>
      </c>
      <c r="B71" s="582" t="s">
        <v>261</v>
      </c>
      <c r="C71" s="583" t="s">
        <v>262</v>
      </c>
      <c r="D71" s="584" t="s">
        <v>35</v>
      </c>
      <c r="E71" s="585">
        <v>1.9300000000000001E-2</v>
      </c>
      <c r="F71" s="613"/>
      <c r="G71" s="587">
        <f t="shared" si="4"/>
        <v>0</v>
      </c>
    </row>
    <row r="72" spans="1:7" ht="22.5" x14ac:dyDescent="0.2">
      <c r="A72" s="581" t="s">
        <v>39</v>
      </c>
      <c r="B72" s="582" t="s">
        <v>263</v>
      </c>
      <c r="C72" s="583" t="s">
        <v>264</v>
      </c>
      <c r="D72" s="584" t="s">
        <v>31</v>
      </c>
      <c r="E72" s="585">
        <v>0.99380000000000002</v>
      </c>
      <c r="F72" s="613"/>
      <c r="G72" s="587">
        <f t="shared" si="4"/>
        <v>0</v>
      </c>
    </row>
    <row r="73" spans="1:7" ht="22.5" x14ac:dyDescent="0.2">
      <c r="A73" s="581" t="s">
        <v>29</v>
      </c>
      <c r="B73" s="582" t="s">
        <v>265</v>
      </c>
      <c r="C73" s="583" t="s">
        <v>266</v>
      </c>
      <c r="D73" s="584" t="s">
        <v>35</v>
      </c>
      <c r="E73" s="585">
        <v>3.85E-2</v>
      </c>
      <c r="F73" s="613"/>
      <c r="G73" s="587">
        <f t="shared" si="4"/>
        <v>0</v>
      </c>
    </row>
    <row r="74" spans="1:7" ht="45" x14ac:dyDescent="0.2">
      <c r="A74" s="581" t="s">
        <v>29</v>
      </c>
      <c r="B74" s="582" t="s">
        <v>267</v>
      </c>
      <c r="C74" s="583" t="s">
        <v>268</v>
      </c>
      <c r="D74" s="584" t="s">
        <v>35</v>
      </c>
      <c r="E74" s="585">
        <v>1.9300000000000001E-2</v>
      </c>
      <c r="F74" s="613"/>
      <c r="G74" s="587">
        <f t="shared" si="4"/>
        <v>0</v>
      </c>
    </row>
    <row r="75" spans="1:7" ht="45" x14ac:dyDescent="0.2">
      <c r="A75" s="581" t="s">
        <v>29</v>
      </c>
      <c r="B75" s="582" t="s">
        <v>269</v>
      </c>
      <c r="C75" s="583" t="s">
        <v>270</v>
      </c>
      <c r="D75" s="584" t="s">
        <v>35</v>
      </c>
      <c r="E75" s="585">
        <v>3.85E-2</v>
      </c>
      <c r="F75" s="613"/>
      <c r="G75" s="587">
        <f t="shared" si="4"/>
        <v>0</v>
      </c>
    </row>
    <row r="76" spans="1:7" ht="33.75" x14ac:dyDescent="0.2">
      <c r="A76" s="581" t="s">
        <v>29</v>
      </c>
      <c r="B76" s="582" t="s">
        <v>271</v>
      </c>
      <c r="C76" s="583" t="s">
        <v>272</v>
      </c>
      <c r="D76" s="584" t="s">
        <v>31</v>
      </c>
      <c r="E76" s="585">
        <v>3.85E-2</v>
      </c>
      <c r="F76" s="613"/>
      <c r="G76" s="587">
        <f t="shared" si="4"/>
        <v>0</v>
      </c>
    </row>
    <row r="77" spans="1:7" ht="33.75" x14ac:dyDescent="0.2">
      <c r="A77" s="581" t="s">
        <v>29</v>
      </c>
      <c r="B77" s="582" t="s">
        <v>273</v>
      </c>
      <c r="C77" s="583" t="s">
        <v>274</v>
      </c>
      <c r="D77" s="584" t="s">
        <v>31</v>
      </c>
      <c r="E77" s="585">
        <v>0.20469999999999999</v>
      </c>
      <c r="F77" s="613"/>
      <c r="G77" s="587">
        <f t="shared" si="4"/>
        <v>0</v>
      </c>
    </row>
    <row r="78" spans="1:7" ht="22.5" x14ac:dyDescent="0.2">
      <c r="A78" s="581" t="s">
        <v>29</v>
      </c>
      <c r="B78" s="582" t="s">
        <v>275</v>
      </c>
      <c r="C78" s="583" t="s">
        <v>276</v>
      </c>
      <c r="D78" s="584" t="s">
        <v>31</v>
      </c>
      <c r="E78" s="585">
        <v>4.4976000000000003</v>
      </c>
      <c r="F78" s="613"/>
      <c r="G78" s="587">
        <f t="shared" si="4"/>
        <v>0</v>
      </c>
    </row>
    <row r="79" spans="1:7" ht="22.5" x14ac:dyDescent="0.2">
      <c r="A79" s="581" t="s">
        <v>29</v>
      </c>
      <c r="B79" s="582" t="s">
        <v>409</v>
      </c>
      <c r="C79" s="583" t="s">
        <v>410</v>
      </c>
      <c r="D79" s="584" t="s">
        <v>31</v>
      </c>
      <c r="E79" s="585">
        <v>8.0600000000000005E-2</v>
      </c>
      <c r="F79" s="613"/>
      <c r="G79" s="587">
        <f t="shared" si="4"/>
        <v>0</v>
      </c>
    </row>
    <row r="80" spans="1:7" ht="45" x14ac:dyDescent="0.2">
      <c r="A80" s="581" t="s">
        <v>29</v>
      </c>
      <c r="B80" s="582" t="s">
        <v>411</v>
      </c>
      <c r="C80" s="583" t="s">
        <v>412</v>
      </c>
      <c r="D80" s="584" t="s">
        <v>31</v>
      </c>
      <c r="E80" s="585">
        <v>0.20469999999999999</v>
      </c>
      <c r="F80" s="613"/>
      <c r="G80" s="587">
        <f t="shared" si="4"/>
        <v>0</v>
      </c>
    </row>
    <row r="81" spans="1:7" ht="22.5" x14ac:dyDescent="0.2">
      <c r="A81" s="581" t="s">
        <v>29</v>
      </c>
      <c r="B81" s="582" t="s">
        <v>277</v>
      </c>
      <c r="C81" s="583" t="s">
        <v>278</v>
      </c>
      <c r="D81" s="584" t="s">
        <v>35</v>
      </c>
      <c r="E81" s="585">
        <v>3.85E-2</v>
      </c>
      <c r="F81" s="613"/>
      <c r="G81" s="587">
        <f t="shared" si="4"/>
        <v>0</v>
      </c>
    </row>
    <row r="82" spans="1:7" ht="22.5" x14ac:dyDescent="0.2">
      <c r="A82" s="581" t="s">
        <v>29</v>
      </c>
      <c r="B82" s="582" t="s">
        <v>279</v>
      </c>
      <c r="C82" s="583" t="s">
        <v>280</v>
      </c>
      <c r="D82" s="584" t="s">
        <v>52</v>
      </c>
      <c r="E82" s="585">
        <v>0.13880000000000001</v>
      </c>
      <c r="F82" s="613"/>
      <c r="G82" s="587">
        <f t="shared" si="4"/>
        <v>0</v>
      </c>
    </row>
    <row r="83" spans="1:7" ht="22.5" x14ac:dyDescent="0.2">
      <c r="A83" s="581" t="s">
        <v>29</v>
      </c>
      <c r="B83" s="582" t="s">
        <v>281</v>
      </c>
      <c r="C83" s="583" t="s">
        <v>282</v>
      </c>
      <c r="D83" s="584" t="s">
        <v>52</v>
      </c>
      <c r="E83" s="585">
        <v>0.12529999999999999</v>
      </c>
      <c r="F83" s="613"/>
      <c r="G83" s="587">
        <f t="shared" si="4"/>
        <v>0</v>
      </c>
    </row>
    <row r="84" spans="1:7" ht="22.5" x14ac:dyDescent="0.2">
      <c r="A84" s="581" t="s">
        <v>29</v>
      </c>
      <c r="B84" s="582" t="s">
        <v>283</v>
      </c>
      <c r="C84" s="583" t="s">
        <v>284</v>
      </c>
      <c r="D84" s="584" t="s">
        <v>52</v>
      </c>
      <c r="E84" s="585">
        <v>0.1472</v>
      </c>
      <c r="F84" s="613"/>
      <c r="G84" s="587">
        <f t="shared" si="4"/>
        <v>0</v>
      </c>
    </row>
    <row r="85" spans="1:7" ht="33.75" x14ac:dyDescent="0.2">
      <c r="A85" s="581" t="s">
        <v>29</v>
      </c>
      <c r="B85" s="582" t="s">
        <v>285</v>
      </c>
      <c r="C85" s="583" t="s">
        <v>286</v>
      </c>
      <c r="D85" s="584" t="s">
        <v>35</v>
      </c>
      <c r="E85" s="585">
        <v>7.7100000000000002E-2</v>
      </c>
      <c r="F85" s="613"/>
      <c r="G85" s="587">
        <f t="shared" si="4"/>
        <v>0</v>
      </c>
    </row>
    <row r="86" spans="1:7" ht="33.75" x14ac:dyDescent="0.2">
      <c r="A86" s="581" t="s">
        <v>29</v>
      </c>
      <c r="B86" s="582" t="s">
        <v>287</v>
      </c>
      <c r="C86" s="583" t="s">
        <v>288</v>
      </c>
      <c r="D86" s="584" t="s">
        <v>35</v>
      </c>
      <c r="E86" s="585">
        <v>5.7799999999999997E-2</v>
      </c>
      <c r="F86" s="613"/>
      <c r="G86" s="587">
        <f t="shared" si="4"/>
        <v>0</v>
      </c>
    </row>
    <row r="87" spans="1:7" ht="33.75" x14ac:dyDescent="0.2">
      <c r="A87" s="581" t="s">
        <v>29</v>
      </c>
      <c r="B87" s="582" t="s">
        <v>289</v>
      </c>
      <c r="C87" s="583" t="s">
        <v>290</v>
      </c>
      <c r="D87" s="584" t="s">
        <v>35</v>
      </c>
      <c r="E87" s="585">
        <v>1.9300000000000001E-2</v>
      </c>
      <c r="F87" s="613"/>
      <c r="G87" s="587">
        <f t="shared" si="4"/>
        <v>0</v>
      </c>
    </row>
    <row r="88" spans="1:7" ht="33.75" x14ac:dyDescent="0.2">
      <c r="A88" s="581" t="s">
        <v>29</v>
      </c>
      <c r="B88" s="582" t="s">
        <v>291</v>
      </c>
      <c r="C88" s="583" t="s">
        <v>292</v>
      </c>
      <c r="D88" s="584" t="s">
        <v>35</v>
      </c>
      <c r="E88" s="585">
        <v>5.7799999999999997E-2</v>
      </c>
      <c r="F88" s="613"/>
      <c r="G88" s="587">
        <f t="shared" si="4"/>
        <v>0</v>
      </c>
    </row>
    <row r="89" spans="1:7" ht="22.5" x14ac:dyDescent="0.2">
      <c r="A89" s="581" t="s">
        <v>29</v>
      </c>
      <c r="B89" s="582" t="s">
        <v>293</v>
      </c>
      <c r="C89" s="583" t="s">
        <v>294</v>
      </c>
      <c r="D89" s="584" t="s">
        <v>35</v>
      </c>
      <c r="E89" s="585">
        <v>5.7799999999999997E-2</v>
      </c>
      <c r="F89" s="613"/>
      <c r="G89" s="587">
        <f t="shared" si="4"/>
        <v>0</v>
      </c>
    </row>
    <row r="90" spans="1:7" ht="22.5" x14ac:dyDescent="0.2">
      <c r="A90" s="581" t="s">
        <v>29</v>
      </c>
      <c r="B90" s="582" t="s">
        <v>295</v>
      </c>
      <c r="C90" s="583" t="s">
        <v>296</v>
      </c>
      <c r="D90" s="584" t="s">
        <v>35</v>
      </c>
      <c r="E90" s="585">
        <v>3.85E-2</v>
      </c>
      <c r="F90" s="613"/>
      <c r="G90" s="587">
        <f t="shared" si="4"/>
        <v>0</v>
      </c>
    </row>
    <row r="91" spans="1:7" ht="22.5" x14ac:dyDescent="0.2">
      <c r="A91" s="581" t="s">
        <v>29</v>
      </c>
      <c r="B91" s="582" t="s">
        <v>297</v>
      </c>
      <c r="C91" s="583" t="s">
        <v>298</v>
      </c>
      <c r="D91" s="584" t="s">
        <v>52</v>
      </c>
      <c r="E91" s="585">
        <v>0.1002</v>
      </c>
      <c r="F91" s="613"/>
      <c r="G91" s="587">
        <f t="shared" si="4"/>
        <v>0</v>
      </c>
    </row>
    <row r="92" spans="1:7" ht="22.5" x14ac:dyDescent="0.2">
      <c r="A92" s="581" t="s">
        <v>29</v>
      </c>
      <c r="B92" s="582" t="s">
        <v>299</v>
      </c>
      <c r="C92" s="583" t="s">
        <v>300</v>
      </c>
      <c r="D92" s="584" t="s">
        <v>52</v>
      </c>
      <c r="E92" s="585">
        <v>0.1002</v>
      </c>
      <c r="F92" s="613"/>
      <c r="G92" s="587">
        <f t="shared" si="4"/>
        <v>0</v>
      </c>
    </row>
    <row r="93" spans="1:7" ht="22.5" x14ac:dyDescent="0.2">
      <c r="A93" s="581" t="s">
        <v>29</v>
      </c>
      <c r="B93" s="582" t="s">
        <v>301</v>
      </c>
      <c r="C93" s="583" t="s">
        <v>302</v>
      </c>
      <c r="D93" s="584" t="s">
        <v>35</v>
      </c>
      <c r="E93" s="585">
        <v>3.85E-2</v>
      </c>
      <c r="F93" s="613"/>
      <c r="G93" s="587">
        <f t="shared" si="4"/>
        <v>0</v>
      </c>
    </row>
    <row r="94" spans="1:7" ht="22.5" x14ac:dyDescent="0.2">
      <c r="A94" s="581" t="s">
        <v>29</v>
      </c>
      <c r="B94" s="582" t="s">
        <v>303</v>
      </c>
      <c r="C94" s="583" t="s">
        <v>304</v>
      </c>
      <c r="D94" s="584" t="s">
        <v>35</v>
      </c>
      <c r="E94" s="585">
        <v>5.7799999999999997E-2</v>
      </c>
      <c r="F94" s="613"/>
      <c r="G94" s="587">
        <f t="shared" si="4"/>
        <v>0</v>
      </c>
    </row>
    <row r="95" spans="1:7" ht="45" x14ac:dyDescent="0.2">
      <c r="A95" s="581" t="s">
        <v>29</v>
      </c>
      <c r="B95" s="582" t="s">
        <v>305</v>
      </c>
      <c r="C95" s="583" t="s">
        <v>306</v>
      </c>
      <c r="D95" s="584" t="s">
        <v>52</v>
      </c>
      <c r="E95" s="585">
        <v>0.53</v>
      </c>
      <c r="F95" s="613"/>
      <c r="G95" s="587">
        <f t="shared" si="4"/>
        <v>0</v>
      </c>
    </row>
    <row r="96" spans="1:7" ht="33.75" x14ac:dyDescent="0.2">
      <c r="A96" s="581" t="s">
        <v>29</v>
      </c>
      <c r="B96" s="582" t="s">
        <v>307</v>
      </c>
      <c r="C96" s="583" t="s">
        <v>308</v>
      </c>
      <c r="D96" s="584" t="s">
        <v>52</v>
      </c>
      <c r="E96" s="585">
        <v>1.7343999999999999</v>
      </c>
      <c r="F96" s="613"/>
      <c r="G96" s="587">
        <f t="shared" si="4"/>
        <v>0</v>
      </c>
    </row>
    <row r="97" spans="1:7" ht="22.5" x14ac:dyDescent="0.2">
      <c r="A97" s="581" t="s">
        <v>29</v>
      </c>
      <c r="B97" s="582" t="s">
        <v>309</v>
      </c>
      <c r="C97" s="583" t="s">
        <v>310</v>
      </c>
      <c r="D97" s="584" t="s">
        <v>31</v>
      </c>
      <c r="E97" s="585">
        <v>3.2399999999999998E-2</v>
      </c>
      <c r="F97" s="613"/>
      <c r="G97" s="587">
        <f t="shared" si="4"/>
        <v>0</v>
      </c>
    </row>
    <row r="98" spans="1:7" ht="22.5" x14ac:dyDescent="0.2">
      <c r="A98" s="581" t="s">
        <v>29</v>
      </c>
      <c r="B98" s="582" t="s">
        <v>311</v>
      </c>
      <c r="C98" s="583" t="s">
        <v>312</v>
      </c>
      <c r="D98" s="584" t="s">
        <v>52</v>
      </c>
      <c r="E98" s="585">
        <v>0.53</v>
      </c>
      <c r="F98" s="613"/>
      <c r="G98" s="587">
        <f t="shared" si="4"/>
        <v>0</v>
      </c>
    </row>
    <row r="99" spans="1:7" ht="22.5" x14ac:dyDescent="0.2">
      <c r="A99" s="581" t="s">
        <v>29</v>
      </c>
      <c r="B99" s="582" t="s">
        <v>313</v>
      </c>
      <c r="C99" s="583" t="s">
        <v>314</v>
      </c>
      <c r="D99" s="584" t="s">
        <v>52</v>
      </c>
      <c r="E99" s="585">
        <v>1.7343999999999999</v>
      </c>
      <c r="F99" s="613"/>
      <c r="G99" s="587">
        <f t="shared" si="4"/>
        <v>0</v>
      </c>
    </row>
    <row r="100" spans="1:7" ht="22.5" x14ac:dyDescent="0.2">
      <c r="A100" s="581" t="s">
        <v>29</v>
      </c>
      <c r="B100" s="582" t="s">
        <v>315</v>
      </c>
      <c r="C100" s="583" t="s">
        <v>316</v>
      </c>
      <c r="D100" s="584" t="s">
        <v>35</v>
      </c>
      <c r="E100" s="585">
        <v>0.19270000000000001</v>
      </c>
      <c r="F100" s="613"/>
      <c r="G100" s="587">
        <f t="shared" si="4"/>
        <v>0</v>
      </c>
    </row>
    <row r="101" spans="1:7" ht="22.5" x14ac:dyDescent="0.2">
      <c r="A101" s="581" t="s">
        <v>29</v>
      </c>
      <c r="B101" s="582" t="s">
        <v>317</v>
      </c>
      <c r="C101" s="583" t="s">
        <v>318</v>
      </c>
      <c r="D101" s="584" t="s">
        <v>52</v>
      </c>
      <c r="E101" s="585">
        <v>1.4165000000000001</v>
      </c>
      <c r="F101" s="613"/>
      <c r="G101" s="587">
        <f t="shared" si="4"/>
        <v>0</v>
      </c>
    </row>
    <row r="102" spans="1:7" ht="22.5" x14ac:dyDescent="0.2">
      <c r="A102" s="581" t="s">
        <v>29</v>
      </c>
      <c r="B102" s="582" t="s">
        <v>319</v>
      </c>
      <c r="C102" s="583" t="s">
        <v>320</v>
      </c>
      <c r="D102" s="584" t="s">
        <v>52</v>
      </c>
      <c r="E102" s="585">
        <v>3.4689000000000001</v>
      </c>
      <c r="F102" s="613"/>
      <c r="G102" s="587">
        <f t="shared" si="4"/>
        <v>0</v>
      </c>
    </row>
    <row r="103" spans="1:7" ht="22.5" x14ac:dyDescent="0.2">
      <c r="A103" s="581" t="s">
        <v>29</v>
      </c>
      <c r="B103" s="582" t="s">
        <v>321</v>
      </c>
      <c r="C103" s="583" t="s">
        <v>322</v>
      </c>
      <c r="D103" s="584" t="s">
        <v>52</v>
      </c>
      <c r="E103" s="585">
        <v>2.0234999999999999</v>
      </c>
      <c r="F103" s="613"/>
      <c r="G103" s="587">
        <f t="shared" si="4"/>
        <v>0</v>
      </c>
    </row>
    <row r="104" spans="1:7" ht="22.5" x14ac:dyDescent="0.2">
      <c r="A104" s="581" t="s">
        <v>29</v>
      </c>
      <c r="B104" s="582" t="s">
        <v>323</v>
      </c>
      <c r="C104" s="583" t="s">
        <v>324</v>
      </c>
      <c r="D104" s="584" t="s">
        <v>35</v>
      </c>
      <c r="E104" s="585">
        <v>0.1734</v>
      </c>
      <c r="F104" s="613"/>
      <c r="G104" s="587">
        <f t="shared" si="4"/>
        <v>0</v>
      </c>
    </row>
    <row r="105" spans="1:7" ht="22.5" x14ac:dyDescent="0.2">
      <c r="A105" s="581" t="s">
        <v>29</v>
      </c>
      <c r="B105" s="582" t="s">
        <v>325</v>
      </c>
      <c r="C105" s="583" t="s">
        <v>326</v>
      </c>
      <c r="D105" s="584" t="s">
        <v>35</v>
      </c>
      <c r="E105" s="585">
        <v>5.7799999999999997E-2</v>
      </c>
      <c r="F105" s="613"/>
      <c r="G105" s="587">
        <f t="shared" si="4"/>
        <v>0</v>
      </c>
    </row>
    <row r="106" spans="1:7" ht="22.5" x14ac:dyDescent="0.2">
      <c r="A106" s="581" t="s">
        <v>29</v>
      </c>
      <c r="B106" s="582" t="s">
        <v>327</v>
      </c>
      <c r="C106" s="583" t="s">
        <v>328</v>
      </c>
      <c r="D106" s="584" t="s">
        <v>35</v>
      </c>
      <c r="E106" s="585">
        <v>7.7100000000000002E-2</v>
      </c>
      <c r="F106" s="613"/>
      <c r="G106" s="587">
        <f t="shared" si="4"/>
        <v>0</v>
      </c>
    </row>
    <row r="107" spans="1:7" ht="22.5" x14ac:dyDescent="0.2">
      <c r="A107" s="581" t="s">
        <v>29</v>
      </c>
      <c r="B107" s="582" t="s">
        <v>329</v>
      </c>
      <c r="C107" s="583" t="s">
        <v>330</v>
      </c>
      <c r="D107" s="584" t="s">
        <v>35</v>
      </c>
      <c r="E107" s="585">
        <v>0.1542</v>
      </c>
      <c r="F107" s="613"/>
      <c r="G107" s="587">
        <f t="shared" si="4"/>
        <v>0</v>
      </c>
    </row>
    <row r="108" spans="1:7" ht="22.5" x14ac:dyDescent="0.2">
      <c r="A108" s="581" t="s">
        <v>29</v>
      </c>
      <c r="B108" s="582" t="s">
        <v>331</v>
      </c>
      <c r="C108" s="583" t="s">
        <v>332</v>
      </c>
      <c r="D108" s="584" t="s">
        <v>35</v>
      </c>
      <c r="E108" s="585">
        <v>0.13489999999999999</v>
      </c>
      <c r="F108" s="613"/>
      <c r="G108" s="587">
        <f t="shared" si="4"/>
        <v>0</v>
      </c>
    </row>
    <row r="109" spans="1:7" ht="33.75" x14ac:dyDescent="0.2">
      <c r="A109" s="581" t="s">
        <v>29</v>
      </c>
      <c r="B109" s="582" t="s">
        <v>333</v>
      </c>
      <c r="C109" s="583" t="s">
        <v>334</v>
      </c>
      <c r="D109" s="584" t="s">
        <v>31</v>
      </c>
      <c r="E109" s="585">
        <v>1.3621000000000001</v>
      </c>
      <c r="F109" s="613"/>
      <c r="G109" s="587">
        <f t="shared" si="4"/>
        <v>0</v>
      </c>
    </row>
    <row r="110" spans="1:7" ht="22.5" x14ac:dyDescent="0.2">
      <c r="A110" s="596" t="s">
        <v>29</v>
      </c>
      <c r="B110" s="597" t="s">
        <v>544</v>
      </c>
      <c r="C110" s="598" t="s">
        <v>545</v>
      </c>
      <c r="D110" s="599" t="s">
        <v>52</v>
      </c>
      <c r="E110" s="600">
        <v>0.19270000000000001</v>
      </c>
      <c r="F110" s="613"/>
      <c r="G110" s="601">
        <f t="shared" si="4"/>
        <v>0</v>
      </c>
    </row>
    <row r="111" spans="1:7" x14ac:dyDescent="0.2">
      <c r="A111" s="581" t="s">
        <v>29</v>
      </c>
      <c r="B111" s="582" t="s">
        <v>335</v>
      </c>
      <c r="C111" s="583" t="s">
        <v>336</v>
      </c>
      <c r="D111" s="584" t="s">
        <v>42</v>
      </c>
      <c r="E111" s="585">
        <v>2.3300000000000001E-2</v>
      </c>
      <c r="F111" s="613"/>
      <c r="G111" s="587">
        <f t="shared" si="4"/>
        <v>0</v>
      </c>
    </row>
    <row r="112" spans="1:7" ht="33.75" x14ac:dyDescent="0.2">
      <c r="A112" s="581" t="s">
        <v>29</v>
      </c>
      <c r="B112" s="582" t="s">
        <v>337</v>
      </c>
      <c r="C112" s="583" t="s">
        <v>338</v>
      </c>
      <c r="D112" s="584" t="s">
        <v>31</v>
      </c>
      <c r="E112" s="585">
        <v>1.3621000000000001</v>
      </c>
      <c r="F112" s="613"/>
      <c r="G112" s="587">
        <f t="shared" si="4"/>
        <v>0</v>
      </c>
    </row>
    <row r="113" spans="1:7" ht="45" x14ac:dyDescent="0.2">
      <c r="A113" s="581" t="s">
        <v>29</v>
      </c>
      <c r="B113" s="582" t="s">
        <v>339</v>
      </c>
      <c r="C113" s="583" t="s">
        <v>340</v>
      </c>
      <c r="D113" s="584" t="s">
        <v>31</v>
      </c>
      <c r="E113" s="585">
        <v>2.8899999999999999E-2</v>
      </c>
      <c r="F113" s="613"/>
      <c r="G113" s="587">
        <f t="shared" si="4"/>
        <v>0</v>
      </c>
    </row>
    <row r="114" spans="1:7" ht="22.5" x14ac:dyDescent="0.2">
      <c r="A114" s="581" t="s">
        <v>29</v>
      </c>
      <c r="B114" s="582" t="s">
        <v>341</v>
      </c>
      <c r="C114" s="583" t="s">
        <v>342</v>
      </c>
      <c r="D114" s="584" t="s">
        <v>31</v>
      </c>
      <c r="E114" s="585">
        <v>5.4000000000000003E-3</v>
      </c>
      <c r="F114" s="613"/>
      <c r="G114" s="587">
        <f t="shared" si="4"/>
        <v>0</v>
      </c>
    </row>
    <row r="115" spans="1:7" ht="22.5" x14ac:dyDescent="0.2">
      <c r="A115" s="581" t="s">
        <v>29</v>
      </c>
      <c r="B115" s="582" t="s">
        <v>343</v>
      </c>
      <c r="C115" s="583" t="s">
        <v>344</v>
      </c>
      <c r="D115" s="584" t="s">
        <v>31</v>
      </c>
      <c r="E115" s="585">
        <v>1.3559000000000001</v>
      </c>
      <c r="F115" s="613"/>
      <c r="G115" s="587">
        <f t="shared" si="4"/>
        <v>0</v>
      </c>
    </row>
    <row r="116" spans="1:7" ht="22.5" x14ac:dyDescent="0.2">
      <c r="A116" s="581" t="s">
        <v>29</v>
      </c>
      <c r="B116" s="582" t="s">
        <v>345</v>
      </c>
      <c r="C116" s="583" t="s">
        <v>346</v>
      </c>
      <c r="D116" s="584" t="s">
        <v>35</v>
      </c>
      <c r="E116" s="585">
        <v>0.28910000000000002</v>
      </c>
      <c r="F116" s="613"/>
      <c r="G116" s="587">
        <f t="shared" si="4"/>
        <v>0</v>
      </c>
    </row>
    <row r="117" spans="1:7" ht="22.5" x14ac:dyDescent="0.2">
      <c r="A117" s="581" t="s">
        <v>29</v>
      </c>
      <c r="B117" s="582" t="s">
        <v>347</v>
      </c>
      <c r="C117" s="583" t="s">
        <v>348</v>
      </c>
      <c r="D117" s="584" t="s">
        <v>35</v>
      </c>
      <c r="E117" s="585">
        <v>0.13489999999999999</v>
      </c>
      <c r="F117" s="613"/>
      <c r="G117" s="587">
        <f t="shared" si="4"/>
        <v>0</v>
      </c>
    </row>
    <row r="118" spans="1:7" ht="22.5" x14ac:dyDescent="0.2">
      <c r="A118" s="581" t="s">
        <v>29</v>
      </c>
      <c r="B118" s="582" t="s">
        <v>349</v>
      </c>
      <c r="C118" s="583" t="s">
        <v>350</v>
      </c>
      <c r="D118" s="584" t="s">
        <v>35</v>
      </c>
      <c r="E118" s="585">
        <v>3.85E-2</v>
      </c>
      <c r="F118" s="613"/>
      <c r="G118" s="587">
        <f t="shared" si="4"/>
        <v>0</v>
      </c>
    </row>
    <row r="119" spans="1:7" ht="22.5" x14ac:dyDescent="0.2">
      <c r="A119" s="581" t="s">
        <v>29</v>
      </c>
      <c r="B119" s="582" t="s">
        <v>351</v>
      </c>
      <c r="C119" s="583" t="s">
        <v>352</v>
      </c>
      <c r="D119" s="584" t="s">
        <v>42</v>
      </c>
      <c r="E119" s="585">
        <v>6.0000000000000001E-3</v>
      </c>
      <c r="F119" s="613"/>
      <c r="G119" s="587">
        <f t="shared" si="4"/>
        <v>0</v>
      </c>
    </row>
    <row r="120" spans="1:7" ht="22.5" x14ac:dyDescent="0.2">
      <c r="A120" s="581" t="s">
        <v>38</v>
      </c>
      <c r="B120" s="582" t="s">
        <v>389</v>
      </c>
      <c r="C120" s="583" t="s">
        <v>390</v>
      </c>
      <c r="D120" s="584" t="s">
        <v>35</v>
      </c>
      <c r="E120" s="585">
        <v>0.11559999999999999</v>
      </c>
      <c r="F120" s="613"/>
      <c r="G120" s="587">
        <f t="shared" si="4"/>
        <v>0</v>
      </c>
    </row>
    <row r="121" spans="1:7" ht="22.5" x14ac:dyDescent="0.2">
      <c r="A121" s="581" t="s">
        <v>39</v>
      </c>
      <c r="B121" s="582" t="s">
        <v>353</v>
      </c>
      <c r="C121" s="583" t="s">
        <v>354</v>
      </c>
      <c r="D121" s="584" t="s">
        <v>35</v>
      </c>
      <c r="E121" s="585">
        <v>7.7100000000000002E-2</v>
      </c>
      <c r="F121" s="613"/>
      <c r="G121" s="587">
        <f t="shared" si="4"/>
        <v>0</v>
      </c>
    </row>
    <row r="122" spans="1:7" x14ac:dyDescent="0.2">
      <c r="A122" s="581" t="s">
        <v>29</v>
      </c>
      <c r="B122" s="582" t="s">
        <v>355</v>
      </c>
      <c r="C122" s="583" t="s">
        <v>356</v>
      </c>
      <c r="D122" s="584" t="s">
        <v>35</v>
      </c>
      <c r="E122" s="585">
        <v>3.85E-2</v>
      </c>
      <c r="F122" s="613"/>
      <c r="G122" s="587">
        <f t="shared" si="4"/>
        <v>0</v>
      </c>
    </row>
    <row r="123" spans="1:7" ht="22.5" x14ac:dyDescent="0.2">
      <c r="A123" s="581" t="s">
        <v>29</v>
      </c>
      <c r="B123" s="582" t="s">
        <v>357</v>
      </c>
      <c r="C123" s="583" t="s">
        <v>358</v>
      </c>
      <c r="D123" s="584" t="s">
        <v>35</v>
      </c>
      <c r="E123" s="585">
        <v>3.85E-2</v>
      </c>
      <c r="F123" s="613"/>
      <c r="G123" s="587">
        <f t="shared" si="4"/>
        <v>0</v>
      </c>
    </row>
    <row r="124" spans="1:7" ht="22.5" x14ac:dyDescent="0.2">
      <c r="A124" s="581" t="s">
        <v>29</v>
      </c>
      <c r="B124" s="582" t="s">
        <v>359</v>
      </c>
      <c r="C124" s="583" t="s">
        <v>360</v>
      </c>
      <c r="D124" s="584" t="s">
        <v>35</v>
      </c>
      <c r="E124" s="585">
        <v>3.85E-2</v>
      </c>
      <c r="F124" s="613"/>
      <c r="G124" s="587">
        <f t="shared" si="4"/>
        <v>0</v>
      </c>
    </row>
    <row r="125" spans="1:7" ht="22.5" x14ac:dyDescent="0.2">
      <c r="A125" s="581" t="s">
        <v>29</v>
      </c>
      <c r="B125" s="582" t="s">
        <v>361</v>
      </c>
      <c r="C125" s="583" t="s">
        <v>362</v>
      </c>
      <c r="D125" s="584" t="s">
        <v>35</v>
      </c>
      <c r="E125" s="585">
        <v>1.9300000000000001E-2</v>
      </c>
      <c r="F125" s="613"/>
      <c r="G125" s="587">
        <f t="shared" si="4"/>
        <v>0</v>
      </c>
    </row>
    <row r="126" spans="1:7" ht="22.5" x14ac:dyDescent="0.2">
      <c r="A126" s="581" t="s">
        <v>29</v>
      </c>
      <c r="B126" s="582" t="s">
        <v>363</v>
      </c>
      <c r="C126" s="583" t="s">
        <v>364</v>
      </c>
      <c r="D126" s="584" t="s">
        <v>52</v>
      </c>
      <c r="E126" s="585">
        <v>0.61670000000000003</v>
      </c>
      <c r="F126" s="613"/>
      <c r="G126" s="587">
        <f t="shared" si="4"/>
        <v>0</v>
      </c>
    </row>
    <row r="127" spans="1:7" ht="22.5" x14ac:dyDescent="0.2">
      <c r="A127" s="581" t="s">
        <v>29</v>
      </c>
      <c r="B127" s="582" t="s">
        <v>365</v>
      </c>
      <c r="C127" s="583" t="s">
        <v>366</v>
      </c>
      <c r="D127" s="584" t="s">
        <v>31</v>
      </c>
      <c r="E127" s="585">
        <v>0.64080000000000004</v>
      </c>
      <c r="F127" s="613"/>
      <c r="G127" s="587">
        <f t="shared" si="4"/>
        <v>0</v>
      </c>
    </row>
    <row r="128" spans="1:7" ht="22.5" x14ac:dyDescent="0.2">
      <c r="A128" s="581" t="s">
        <v>29</v>
      </c>
      <c r="B128" s="582" t="s">
        <v>367</v>
      </c>
      <c r="C128" s="583" t="s">
        <v>368</v>
      </c>
      <c r="D128" s="584" t="s">
        <v>31</v>
      </c>
      <c r="E128" s="585">
        <v>0.34010000000000001</v>
      </c>
      <c r="F128" s="613"/>
      <c r="G128" s="587">
        <f t="shared" si="4"/>
        <v>0</v>
      </c>
    </row>
    <row r="129" spans="1:7" ht="22.5" x14ac:dyDescent="0.2">
      <c r="A129" s="581" t="s">
        <v>29</v>
      </c>
      <c r="B129" s="582" t="s">
        <v>369</v>
      </c>
      <c r="C129" s="583" t="s">
        <v>370</v>
      </c>
      <c r="D129" s="584" t="s">
        <v>31</v>
      </c>
      <c r="E129" s="585">
        <v>0.46539999999999998</v>
      </c>
      <c r="F129" s="613"/>
      <c r="G129" s="587">
        <f t="shared" si="4"/>
        <v>0</v>
      </c>
    </row>
    <row r="130" spans="1:7" ht="22.5" x14ac:dyDescent="0.2">
      <c r="A130" s="581" t="s">
        <v>29</v>
      </c>
      <c r="B130" s="582" t="s">
        <v>371</v>
      </c>
      <c r="C130" s="583" t="s">
        <v>372</v>
      </c>
      <c r="D130" s="584" t="s">
        <v>31</v>
      </c>
      <c r="E130" s="585">
        <v>0.3629</v>
      </c>
      <c r="F130" s="613"/>
      <c r="G130" s="587">
        <f t="shared" si="4"/>
        <v>0</v>
      </c>
    </row>
    <row r="131" spans="1:7" ht="22.5" x14ac:dyDescent="0.2">
      <c r="A131" s="581" t="s">
        <v>29</v>
      </c>
      <c r="B131" s="582" t="s">
        <v>373</v>
      </c>
      <c r="C131" s="583" t="s">
        <v>374</v>
      </c>
      <c r="D131" s="584" t="s">
        <v>31</v>
      </c>
      <c r="E131" s="585">
        <v>0.247</v>
      </c>
      <c r="F131" s="613"/>
      <c r="G131" s="587">
        <f t="shared" si="4"/>
        <v>0</v>
      </c>
    </row>
    <row r="132" spans="1:7" ht="22.5" x14ac:dyDescent="0.2">
      <c r="A132" s="581" t="s">
        <v>29</v>
      </c>
      <c r="B132" s="582" t="s">
        <v>375</v>
      </c>
      <c r="C132" s="583" t="s">
        <v>376</v>
      </c>
      <c r="D132" s="584" t="s">
        <v>31</v>
      </c>
      <c r="E132" s="585">
        <v>0.19259999999999999</v>
      </c>
      <c r="F132" s="613"/>
      <c r="G132" s="587">
        <f t="shared" si="4"/>
        <v>0</v>
      </c>
    </row>
    <row r="133" spans="1:7" ht="22.5" x14ac:dyDescent="0.2">
      <c r="A133" s="581" t="s">
        <v>29</v>
      </c>
      <c r="B133" s="582" t="s">
        <v>377</v>
      </c>
      <c r="C133" s="583" t="s">
        <v>378</v>
      </c>
      <c r="D133" s="584" t="s">
        <v>35</v>
      </c>
      <c r="E133" s="585">
        <v>1.9300000000000001E-2</v>
      </c>
      <c r="F133" s="613"/>
      <c r="G133" s="587">
        <f t="shared" ref="G133:G138" si="5">ROUNDDOWN(F133*E133,2)</f>
        <v>0</v>
      </c>
    </row>
    <row r="134" spans="1:7" ht="56.25" x14ac:dyDescent="0.2">
      <c r="A134" s="581" t="s">
        <v>29</v>
      </c>
      <c r="B134" s="582" t="s">
        <v>379</v>
      </c>
      <c r="C134" s="583" t="s">
        <v>380</v>
      </c>
      <c r="D134" s="584" t="s">
        <v>31</v>
      </c>
      <c r="E134" s="585">
        <v>9.64E-2</v>
      </c>
      <c r="F134" s="613"/>
      <c r="G134" s="587">
        <f t="shared" si="5"/>
        <v>0</v>
      </c>
    </row>
    <row r="135" spans="1:7" ht="22.5" x14ac:dyDescent="0.2">
      <c r="A135" s="581" t="s">
        <v>29</v>
      </c>
      <c r="B135" s="582" t="s">
        <v>381</v>
      </c>
      <c r="C135" s="583" t="s">
        <v>382</v>
      </c>
      <c r="D135" s="584" t="s">
        <v>42</v>
      </c>
      <c r="E135" s="585">
        <v>2.3900000000000001E-2</v>
      </c>
      <c r="F135" s="613"/>
      <c r="G135" s="587">
        <f t="shared" si="5"/>
        <v>0</v>
      </c>
    </row>
    <row r="136" spans="1:7" ht="33.75" x14ac:dyDescent="0.2">
      <c r="A136" s="581" t="s">
        <v>29</v>
      </c>
      <c r="B136" s="582" t="s">
        <v>383</v>
      </c>
      <c r="C136" s="583" t="s">
        <v>384</v>
      </c>
      <c r="D136" s="584" t="s">
        <v>35</v>
      </c>
      <c r="E136" s="585">
        <v>1.9300000000000001E-2</v>
      </c>
      <c r="F136" s="613"/>
      <c r="G136" s="587">
        <f t="shared" si="5"/>
        <v>0</v>
      </c>
    </row>
    <row r="137" spans="1:7" ht="22.5" x14ac:dyDescent="0.2">
      <c r="A137" s="581" t="s">
        <v>29</v>
      </c>
      <c r="B137" s="582" t="s">
        <v>385</v>
      </c>
      <c r="C137" s="583" t="s">
        <v>386</v>
      </c>
      <c r="D137" s="584" t="s">
        <v>35</v>
      </c>
      <c r="E137" s="585">
        <v>0.1734</v>
      </c>
      <c r="F137" s="613"/>
      <c r="G137" s="587">
        <f t="shared" si="5"/>
        <v>0</v>
      </c>
    </row>
    <row r="138" spans="1:7" ht="33.75" x14ac:dyDescent="0.2">
      <c r="A138" s="581" t="s">
        <v>29</v>
      </c>
      <c r="B138" s="582" t="s">
        <v>387</v>
      </c>
      <c r="C138" s="583" t="s">
        <v>388</v>
      </c>
      <c r="D138" s="584" t="s">
        <v>31</v>
      </c>
      <c r="E138" s="585">
        <v>0.1023</v>
      </c>
      <c r="F138" s="613"/>
      <c r="G138" s="587">
        <f t="shared" si="5"/>
        <v>0</v>
      </c>
    </row>
    <row r="139" spans="1:7" x14ac:dyDescent="0.2">
      <c r="A139" s="588" t="s">
        <v>130</v>
      </c>
      <c r="B139" s="589"/>
      <c r="C139" s="590"/>
      <c r="D139" s="589"/>
      <c r="E139" s="589"/>
      <c r="F139" s="591"/>
      <c r="G139" s="592">
        <f>SUM(G68:G138)</f>
        <v>0</v>
      </c>
    </row>
    <row r="140" spans="1:7" x14ac:dyDescent="0.2">
      <c r="A140" s="602"/>
      <c r="B140" s="582"/>
      <c r="C140" s="583"/>
      <c r="D140" s="584"/>
      <c r="E140" s="585"/>
      <c r="F140" s="586"/>
      <c r="G140" s="586"/>
    </row>
    <row r="141" spans="1:7" ht="33.75" x14ac:dyDescent="0.2">
      <c r="A141" s="569" t="s">
        <v>252</v>
      </c>
      <c r="B141" s="570"/>
      <c r="C141" s="571" t="s">
        <v>392</v>
      </c>
      <c r="D141" s="572" t="s">
        <v>31</v>
      </c>
      <c r="E141" s="570"/>
      <c r="F141" s="573"/>
      <c r="G141" s="574">
        <f>G217</f>
        <v>0</v>
      </c>
    </row>
    <row r="142" spans="1:7" x14ac:dyDescent="0.2">
      <c r="A142" s="575"/>
      <c r="B142" s="552"/>
      <c r="C142" s="603"/>
      <c r="D142" s="576"/>
      <c r="E142" s="552"/>
      <c r="F142" s="604"/>
      <c r="G142" s="595"/>
    </row>
    <row r="143" spans="1:7" x14ac:dyDescent="0.2">
      <c r="A143" s="579" t="s">
        <v>124</v>
      </c>
      <c r="B143" s="580"/>
      <c r="C143" s="577" t="s">
        <v>113</v>
      </c>
      <c r="D143" s="576" t="s">
        <v>125</v>
      </c>
      <c r="E143" s="576" t="s">
        <v>126</v>
      </c>
      <c r="F143" s="576" t="s">
        <v>127</v>
      </c>
      <c r="G143" s="578" t="s">
        <v>128</v>
      </c>
    </row>
    <row r="144" spans="1:7" ht="33.75" x14ac:dyDescent="0.2">
      <c r="A144" s="602" t="s">
        <v>39</v>
      </c>
      <c r="B144" s="582" t="s">
        <v>254</v>
      </c>
      <c r="C144" s="583" t="s">
        <v>255</v>
      </c>
      <c r="D144" s="584" t="s">
        <v>256</v>
      </c>
      <c r="E144" s="585">
        <v>3.4799999999999998E-2</v>
      </c>
      <c r="F144" s="613"/>
      <c r="G144" s="587">
        <f t="shared" ref="G144:G207" si="6">ROUNDDOWN(F144*E144,2)</f>
        <v>0</v>
      </c>
    </row>
    <row r="145" spans="1:7" ht="22.5" x14ac:dyDescent="0.2">
      <c r="A145" s="602" t="s">
        <v>39</v>
      </c>
      <c r="B145" s="582" t="s">
        <v>393</v>
      </c>
      <c r="C145" s="583" t="s">
        <v>394</v>
      </c>
      <c r="D145" s="584" t="s">
        <v>35</v>
      </c>
      <c r="E145" s="585">
        <v>1.7399999999999999E-2</v>
      </c>
      <c r="F145" s="613"/>
      <c r="G145" s="587">
        <f t="shared" si="6"/>
        <v>0</v>
      </c>
    </row>
    <row r="146" spans="1:7" ht="22.5" x14ac:dyDescent="0.2">
      <c r="A146" s="602" t="s">
        <v>39</v>
      </c>
      <c r="B146" s="582" t="s">
        <v>395</v>
      </c>
      <c r="C146" s="583" t="s">
        <v>396</v>
      </c>
      <c r="D146" s="584" t="s">
        <v>35</v>
      </c>
      <c r="E146" s="585">
        <v>3.4799999999999998E-2</v>
      </c>
      <c r="F146" s="613"/>
      <c r="G146" s="587">
        <f t="shared" si="6"/>
        <v>0</v>
      </c>
    </row>
    <row r="147" spans="1:7" ht="22.5" x14ac:dyDescent="0.2">
      <c r="A147" s="602" t="s">
        <v>39</v>
      </c>
      <c r="B147" s="582" t="s">
        <v>263</v>
      </c>
      <c r="C147" s="583" t="s">
        <v>264</v>
      </c>
      <c r="D147" s="584" t="s">
        <v>31</v>
      </c>
      <c r="E147" s="585">
        <v>0.97619999999999996</v>
      </c>
      <c r="F147" s="613"/>
      <c r="G147" s="587">
        <f t="shared" si="6"/>
        <v>0</v>
      </c>
    </row>
    <row r="148" spans="1:7" x14ac:dyDescent="0.2">
      <c r="A148" s="602" t="s">
        <v>39</v>
      </c>
      <c r="B148" s="582" t="s">
        <v>397</v>
      </c>
      <c r="C148" s="583" t="s">
        <v>398</v>
      </c>
      <c r="D148" s="584" t="s">
        <v>35</v>
      </c>
      <c r="E148" s="585">
        <v>1.7399999999999999E-2</v>
      </c>
      <c r="F148" s="613"/>
      <c r="G148" s="587">
        <f t="shared" si="6"/>
        <v>0</v>
      </c>
    </row>
    <row r="149" spans="1:7" x14ac:dyDescent="0.2">
      <c r="A149" s="602" t="s">
        <v>39</v>
      </c>
      <c r="B149" s="582" t="s">
        <v>399</v>
      </c>
      <c r="C149" s="583" t="s">
        <v>400</v>
      </c>
      <c r="D149" s="584" t="s">
        <v>35</v>
      </c>
      <c r="E149" s="585">
        <v>3.4799999999999998E-2</v>
      </c>
      <c r="F149" s="613"/>
      <c r="G149" s="587">
        <f t="shared" si="6"/>
        <v>0</v>
      </c>
    </row>
    <row r="150" spans="1:7" ht="22.5" x14ac:dyDescent="0.2">
      <c r="A150" s="602" t="s">
        <v>39</v>
      </c>
      <c r="B150" s="582" t="s">
        <v>401</v>
      </c>
      <c r="C150" s="583" t="s">
        <v>402</v>
      </c>
      <c r="D150" s="584" t="s">
        <v>35</v>
      </c>
      <c r="E150" s="585">
        <v>1.7399999999999999E-2</v>
      </c>
      <c r="F150" s="613"/>
      <c r="G150" s="587">
        <f t="shared" si="6"/>
        <v>0</v>
      </c>
    </row>
    <row r="151" spans="1:7" ht="22.5" x14ac:dyDescent="0.2">
      <c r="A151" s="602" t="s">
        <v>39</v>
      </c>
      <c r="B151" s="582" t="s">
        <v>403</v>
      </c>
      <c r="C151" s="583" t="s">
        <v>404</v>
      </c>
      <c r="D151" s="584" t="s">
        <v>35</v>
      </c>
      <c r="E151" s="585">
        <v>4.4761799999999997E-2</v>
      </c>
      <c r="F151" s="613"/>
      <c r="G151" s="587">
        <f t="shared" si="6"/>
        <v>0</v>
      </c>
    </row>
    <row r="152" spans="1:7" ht="22.5" x14ac:dyDescent="0.2">
      <c r="A152" s="602" t="s">
        <v>29</v>
      </c>
      <c r="B152" s="582" t="s">
        <v>265</v>
      </c>
      <c r="C152" s="583" t="s">
        <v>266</v>
      </c>
      <c r="D152" s="584" t="s">
        <v>35</v>
      </c>
      <c r="E152" s="585">
        <v>5.2200000000000003E-2</v>
      </c>
      <c r="F152" s="613"/>
      <c r="G152" s="587">
        <f t="shared" si="6"/>
        <v>0</v>
      </c>
    </row>
    <row r="153" spans="1:7" ht="45" x14ac:dyDescent="0.2">
      <c r="A153" s="602" t="s">
        <v>29</v>
      </c>
      <c r="B153" s="582" t="s">
        <v>269</v>
      </c>
      <c r="C153" s="583" t="s">
        <v>270</v>
      </c>
      <c r="D153" s="584" t="s">
        <v>35</v>
      </c>
      <c r="E153" s="585">
        <v>5.2200000000000003E-2</v>
      </c>
      <c r="F153" s="613"/>
      <c r="G153" s="587">
        <f t="shared" si="6"/>
        <v>0</v>
      </c>
    </row>
    <row r="154" spans="1:7" ht="33.75" x14ac:dyDescent="0.2">
      <c r="A154" s="602" t="s">
        <v>29</v>
      </c>
      <c r="B154" s="582" t="s">
        <v>271</v>
      </c>
      <c r="C154" s="583" t="s">
        <v>272</v>
      </c>
      <c r="D154" s="584" t="s">
        <v>31</v>
      </c>
      <c r="E154" s="585">
        <v>0.18940000000000001</v>
      </c>
      <c r="F154" s="613"/>
      <c r="G154" s="587">
        <f t="shared" si="6"/>
        <v>0</v>
      </c>
    </row>
    <row r="155" spans="1:7" ht="33.75" x14ac:dyDescent="0.2">
      <c r="A155" s="602" t="s">
        <v>29</v>
      </c>
      <c r="B155" s="582" t="s">
        <v>405</v>
      </c>
      <c r="C155" s="583" t="s">
        <v>406</v>
      </c>
      <c r="D155" s="584" t="s">
        <v>31</v>
      </c>
      <c r="E155" s="585">
        <v>0.1681</v>
      </c>
      <c r="F155" s="613"/>
      <c r="G155" s="587">
        <f t="shared" si="6"/>
        <v>0</v>
      </c>
    </row>
    <row r="156" spans="1:7" ht="33.75" x14ac:dyDescent="0.2">
      <c r="A156" s="602" t="s">
        <v>29</v>
      </c>
      <c r="B156" s="582" t="s">
        <v>273</v>
      </c>
      <c r="C156" s="583" t="s">
        <v>274</v>
      </c>
      <c r="D156" s="584" t="s">
        <v>31</v>
      </c>
      <c r="E156" s="585">
        <v>0.76790000000000003</v>
      </c>
      <c r="F156" s="613"/>
      <c r="G156" s="587">
        <f t="shared" si="6"/>
        <v>0</v>
      </c>
    </row>
    <row r="157" spans="1:7" ht="33.75" x14ac:dyDescent="0.2">
      <c r="A157" s="602" t="s">
        <v>29</v>
      </c>
      <c r="B157" s="582" t="s">
        <v>407</v>
      </c>
      <c r="C157" s="583" t="s">
        <v>408</v>
      </c>
      <c r="D157" s="584" t="s">
        <v>31</v>
      </c>
      <c r="E157" s="585">
        <v>0.1681</v>
      </c>
      <c r="F157" s="613"/>
      <c r="G157" s="587">
        <f t="shared" si="6"/>
        <v>0</v>
      </c>
    </row>
    <row r="158" spans="1:7" ht="22.5" x14ac:dyDescent="0.2">
      <c r="A158" s="602" t="s">
        <v>29</v>
      </c>
      <c r="B158" s="582" t="s">
        <v>275</v>
      </c>
      <c r="C158" s="583" t="s">
        <v>276</v>
      </c>
      <c r="D158" s="584" t="s">
        <v>31</v>
      </c>
      <c r="E158" s="585">
        <v>2.4441999999999999</v>
      </c>
      <c r="F158" s="613"/>
      <c r="G158" s="587">
        <f t="shared" si="6"/>
        <v>0</v>
      </c>
    </row>
    <row r="159" spans="1:7" ht="22.5" x14ac:dyDescent="0.2">
      <c r="A159" s="602" t="s">
        <v>29</v>
      </c>
      <c r="B159" s="582" t="s">
        <v>409</v>
      </c>
      <c r="C159" s="583" t="s">
        <v>410</v>
      </c>
      <c r="D159" s="584" t="s">
        <v>31</v>
      </c>
      <c r="E159" s="585">
        <v>0.46279999999999999</v>
      </c>
      <c r="F159" s="613"/>
      <c r="G159" s="587">
        <f t="shared" si="6"/>
        <v>0</v>
      </c>
    </row>
    <row r="160" spans="1:7" ht="45" x14ac:dyDescent="0.2">
      <c r="A160" s="602" t="s">
        <v>29</v>
      </c>
      <c r="B160" s="582" t="s">
        <v>411</v>
      </c>
      <c r="C160" s="583" t="s">
        <v>412</v>
      </c>
      <c r="D160" s="584" t="s">
        <v>31</v>
      </c>
      <c r="E160" s="585">
        <v>0.76790000000000003</v>
      </c>
      <c r="F160" s="613"/>
      <c r="G160" s="587">
        <f t="shared" si="6"/>
        <v>0</v>
      </c>
    </row>
    <row r="161" spans="1:7" ht="22.5" x14ac:dyDescent="0.2">
      <c r="A161" s="602" t="s">
        <v>29</v>
      </c>
      <c r="B161" s="582" t="s">
        <v>413</v>
      </c>
      <c r="C161" s="583" t="s">
        <v>414</v>
      </c>
      <c r="D161" s="584" t="s">
        <v>35</v>
      </c>
      <c r="E161" s="585">
        <v>6.9599999999999995E-2</v>
      </c>
      <c r="F161" s="613"/>
      <c r="G161" s="587">
        <f t="shared" si="6"/>
        <v>0</v>
      </c>
    </row>
    <row r="162" spans="1:7" ht="22.5" x14ac:dyDescent="0.2">
      <c r="A162" s="602" t="s">
        <v>29</v>
      </c>
      <c r="B162" s="582" t="s">
        <v>279</v>
      </c>
      <c r="C162" s="583" t="s">
        <v>280</v>
      </c>
      <c r="D162" s="584" t="s">
        <v>52</v>
      </c>
      <c r="E162" s="585">
        <v>0.16309999999999999</v>
      </c>
      <c r="F162" s="613"/>
      <c r="G162" s="587">
        <f t="shared" si="6"/>
        <v>0</v>
      </c>
    </row>
    <row r="163" spans="1:7" ht="22.5" x14ac:dyDescent="0.2">
      <c r="A163" s="602" t="s">
        <v>29</v>
      </c>
      <c r="B163" s="582" t="s">
        <v>281</v>
      </c>
      <c r="C163" s="583" t="s">
        <v>282</v>
      </c>
      <c r="D163" s="584" t="s">
        <v>52</v>
      </c>
      <c r="E163" s="585">
        <v>0.2235</v>
      </c>
      <c r="F163" s="613"/>
      <c r="G163" s="587">
        <f t="shared" si="6"/>
        <v>0</v>
      </c>
    </row>
    <row r="164" spans="1:7" ht="22.5" x14ac:dyDescent="0.2">
      <c r="A164" s="602" t="s">
        <v>29</v>
      </c>
      <c r="B164" s="582" t="s">
        <v>283</v>
      </c>
      <c r="C164" s="583" t="s">
        <v>284</v>
      </c>
      <c r="D164" s="584" t="s">
        <v>52</v>
      </c>
      <c r="E164" s="585">
        <v>4.7E-2</v>
      </c>
      <c r="F164" s="613"/>
      <c r="G164" s="587">
        <f t="shared" si="6"/>
        <v>0</v>
      </c>
    </row>
    <row r="165" spans="1:7" ht="33.75" x14ac:dyDescent="0.2">
      <c r="A165" s="602" t="s">
        <v>29</v>
      </c>
      <c r="B165" s="582" t="s">
        <v>285</v>
      </c>
      <c r="C165" s="583" t="s">
        <v>286</v>
      </c>
      <c r="D165" s="584" t="s">
        <v>35</v>
      </c>
      <c r="E165" s="585">
        <v>0.17399999999999999</v>
      </c>
      <c r="F165" s="613"/>
      <c r="G165" s="587">
        <f t="shared" si="6"/>
        <v>0</v>
      </c>
    </row>
    <row r="166" spans="1:7" ht="33.75" x14ac:dyDescent="0.2">
      <c r="A166" s="602" t="s">
        <v>29</v>
      </c>
      <c r="B166" s="582" t="s">
        <v>289</v>
      </c>
      <c r="C166" s="583" t="s">
        <v>290</v>
      </c>
      <c r="D166" s="584" t="s">
        <v>35</v>
      </c>
      <c r="E166" s="585">
        <v>1.7399999999999999E-2</v>
      </c>
      <c r="F166" s="613"/>
      <c r="G166" s="587">
        <f t="shared" si="6"/>
        <v>0</v>
      </c>
    </row>
    <row r="167" spans="1:7" ht="33.75" x14ac:dyDescent="0.2">
      <c r="A167" s="602" t="s">
        <v>29</v>
      </c>
      <c r="B167" s="582" t="s">
        <v>291</v>
      </c>
      <c r="C167" s="583" t="s">
        <v>292</v>
      </c>
      <c r="D167" s="584" t="s">
        <v>35</v>
      </c>
      <c r="E167" s="585">
        <v>5.2200000000000003E-2</v>
      </c>
      <c r="F167" s="613"/>
      <c r="G167" s="587">
        <f t="shared" si="6"/>
        <v>0</v>
      </c>
    </row>
    <row r="168" spans="1:7" ht="22.5" x14ac:dyDescent="0.2">
      <c r="A168" s="602" t="s">
        <v>29</v>
      </c>
      <c r="B168" s="582" t="s">
        <v>293</v>
      </c>
      <c r="C168" s="583" t="s">
        <v>294</v>
      </c>
      <c r="D168" s="584" t="s">
        <v>35</v>
      </c>
      <c r="E168" s="585">
        <v>1.7399999999999999E-2</v>
      </c>
      <c r="F168" s="613"/>
      <c r="G168" s="587">
        <f t="shared" si="6"/>
        <v>0</v>
      </c>
    </row>
    <row r="169" spans="1:7" ht="22.5" x14ac:dyDescent="0.2">
      <c r="A169" s="602" t="s">
        <v>29</v>
      </c>
      <c r="B169" s="582" t="s">
        <v>415</v>
      </c>
      <c r="C169" s="583" t="s">
        <v>416</v>
      </c>
      <c r="D169" s="584" t="s">
        <v>35</v>
      </c>
      <c r="E169" s="585">
        <v>6.9599999999999995E-2</v>
      </c>
      <c r="F169" s="613"/>
      <c r="G169" s="587">
        <f t="shared" si="6"/>
        <v>0</v>
      </c>
    </row>
    <row r="170" spans="1:7" ht="22.5" x14ac:dyDescent="0.2">
      <c r="A170" s="602" t="s">
        <v>29</v>
      </c>
      <c r="B170" s="582" t="s">
        <v>297</v>
      </c>
      <c r="C170" s="583" t="s">
        <v>298</v>
      </c>
      <c r="D170" s="584" t="s">
        <v>52</v>
      </c>
      <c r="E170" s="585">
        <v>7.22E-2</v>
      </c>
      <c r="F170" s="613"/>
      <c r="G170" s="587">
        <f t="shared" si="6"/>
        <v>0</v>
      </c>
    </row>
    <row r="171" spans="1:7" ht="22.5" x14ac:dyDescent="0.2">
      <c r="A171" s="602" t="s">
        <v>29</v>
      </c>
      <c r="B171" s="582" t="s">
        <v>299</v>
      </c>
      <c r="C171" s="583" t="s">
        <v>300</v>
      </c>
      <c r="D171" s="584" t="s">
        <v>52</v>
      </c>
      <c r="E171" s="585">
        <v>7.22E-2</v>
      </c>
      <c r="F171" s="613"/>
      <c r="G171" s="587">
        <f t="shared" si="6"/>
        <v>0</v>
      </c>
    </row>
    <row r="172" spans="1:7" ht="22.5" x14ac:dyDescent="0.2">
      <c r="A172" s="602" t="s">
        <v>29</v>
      </c>
      <c r="B172" s="582" t="s">
        <v>303</v>
      </c>
      <c r="C172" s="583" t="s">
        <v>304</v>
      </c>
      <c r="D172" s="584" t="s">
        <v>35</v>
      </c>
      <c r="E172" s="585">
        <v>3.4799999999999998E-2</v>
      </c>
      <c r="F172" s="613"/>
      <c r="G172" s="587">
        <f t="shared" si="6"/>
        <v>0</v>
      </c>
    </row>
    <row r="173" spans="1:7" ht="45" x14ac:dyDescent="0.2">
      <c r="A173" s="602" t="s">
        <v>29</v>
      </c>
      <c r="B173" s="582" t="s">
        <v>305</v>
      </c>
      <c r="C173" s="583" t="s">
        <v>306</v>
      </c>
      <c r="D173" s="584" t="s">
        <v>52</v>
      </c>
      <c r="E173" s="585">
        <v>0.4612</v>
      </c>
      <c r="F173" s="613"/>
      <c r="G173" s="587">
        <f t="shared" si="6"/>
        <v>0</v>
      </c>
    </row>
    <row r="174" spans="1:7" ht="33.75" x14ac:dyDescent="0.2">
      <c r="A174" s="602" t="s">
        <v>29</v>
      </c>
      <c r="B174" s="582" t="s">
        <v>307</v>
      </c>
      <c r="C174" s="583" t="s">
        <v>308</v>
      </c>
      <c r="D174" s="584" t="s">
        <v>52</v>
      </c>
      <c r="E174" s="585">
        <v>0.1827</v>
      </c>
      <c r="F174" s="613"/>
      <c r="G174" s="587">
        <f t="shared" si="6"/>
        <v>0</v>
      </c>
    </row>
    <row r="175" spans="1:7" ht="22.5" x14ac:dyDescent="0.2">
      <c r="A175" s="602" t="s">
        <v>29</v>
      </c>
      <c r="B175" s="582" t="s">
        <v>417</v>
      </c>
      <c r="C175" s="583" t="s">
        <v>418</v>
      </c>
      <c r="D175" s="584" t="s">
        <v>35</v>
      </c>
      <c r="E175" s="585">
        <v>5.2200000000000003E-2</v>
      </c>
      <c r="F175" s="613"/>
      <c r="G175" s="587">
        <f t="shared" si="6"/>
        <v>0</v>
      </c>
    </row>
    <row r="176" spans="1:7" ht="22.5" x14ac:dyDescent="0.2">
      <c r="A176" s="602" t="s">
        <v>29</v>
      </c>
      <c r="B176" s="582" t="s">
        <v>311</v>
      </c>
      <c r="C176" s="583" t="s">
        <v>312</v>
      </c>
      <c r="D176" s="584" t="s">
        <v>52</v>
      </c>
      <c r="E176" s="585">
        <v>0.33069999999999999</v>
      </c>
      <c r="F176" s="613"/>
      <c r="G176" s="587">
        <f t="shared" si="6"/>
        <v>0</v>
      </c>
    </row>
    <row r="177" spans="1:7" ht="22.5" x14ac:dyDescent="0.2">
      <c r="A177" s="602" t="s">
        <v>29</v>
      </c>
      <c r="B177" s="582" t="s">
        <v>419</v>
      </c>
      <c r="C177" s="583" t="s">
        <v>420</v>
      </c>
      <c r="D177" s="584" t="s">
        <v>52</v>
      </c>
      <c r="E177" s="585">
        <v>0.1305</v>
      </c>
      <c r="F177" s="613"/>
      <c r="G177" s="587">
        <f t="shared" si="6"/>
        <v>0</v>
      </c>
    </row>
    <row r="178" spans="1:7" ht="22.5" x14ac:dyDescent="0.2">
      <c r="A178" s="602" t="s">
        <v>29</v>
      </c>
      <c r="B178" s="582" t="s">
        <v>313</v>
      </c>
      <c r="C178" s="583" t="s">
        <v>314</v>
      </c>
      <c r="D178" s="584" t="s">
        <v>52</v>
      </c>
      <c r="E178" s="585">
        <v>0.15659999999999999</v>
      </c>
      <c r="F178" s="613"/>
      <c r="G178" s="587">
        <f t="shared" si="6"/>
        <v>0</v>
      </c>
    </row>
    <row r="179" spans="1:7" ht="22.5" x14ac:dyDescent="0.2">
      <c r="A179" s="602" t="s">
        <v>29</v>
      </c>
      <c r="B179" s="582" t="s">
        <v>421</v>
      </c>
      <c r="C179" s="583" t="s">
        <v>422</v>
      </c>
      <c r="D179" s="584" t="s">
        <v>52</v>
      </c>
      <c r="E179" s="585">
        <v>2.6100000000000002E-2</v>
      </c>
      <c r="F179" s="613"/>
      <c r="G179" s="587">
        <f t="shared" si="6"/>
        <v>0</v>
      </c>
    </row>
    <row r="180" spans="1:7" ht="22.5" x14ac:dyDescent="0.2">
      <c r="A180" s="602" t="s">
        <v>29</v>
      </c>
      <c r="B180" s="582" t="s">
        <v>423</v>
      </c>
      <c r="C180" s="583" t="s">
        <v>424</v>
      </c>
      <c r="D180" s="584" t="s">
        <v>35</v>
      </c>
      <c r="E180" s="585">
        <v>3.4799999999999998E-2</v>
      </c>
      <c r="F180" s="613"/>
      <c r="G180" s="587">
        <f t="shared" si="6"/>
        <v>0</v>
      </c>
    </row>
    <row r="181" spans="1:7" ht="22.5" x14ac:dyDescent="0.2">
      <c r="A181" s="602" t="s">
        <v>29</v>
      </c>
      <c r="B181" s="582" t="s">
        <v>425</v>
      </c>
      <c r="C181" s="583" t="s">
        <v>426</v>
      </c>
      <c r="D181" s="584" t="s">
        <v>35</v>
      </c>
      <c r="E181" s="585">
        <v>3.4799999999999998E-2</v>
      </c>
      <c r="F181" s="613"/>
      <c r="G181" s="587">
        <f t="shared" si="6"/>
        <v>0</v>
      </c>
    </row>
    <row r="182" spans="1:7" ht="22.5" x14ac:dyDescent="0.2">
      <c r="A182" s="602" t="s">
        <v>29</v>
      </c>
      <c r="B182" s="582" t="s">
        <v>427</v>
      </c>
      <c r="C182" s="583" t="s">
        <v>428</v>
      </c>
      <c r="D182" s="584" t="s">
        <v>35</v>
      </c>
      <c r="E182" s="585">
        <v>1.7399999999999999E-2</v>
      </c>
      <c r="F182" s="613"/>
      <c r="G182" s="587">
        <f t="shared" si="6"/>
        <v>0</v>
      </c>
    </row>
    <row r="183" spans="1:7" ht="22.5" x14ac:dyDescent="0.2">
      <c r="A183" s="602" t="s">
        <v>29</v>
      </c>
      <c r="B183" s="582" t="s">
        <v>315</v>
      </c>
      <c r="C183" s="583" t="s">
        <v>316</v>
      </c>
      <c r="D183" s="584" t="s">
        <v>35</v>
      </c>
      <c r="E183" s="585">
        <v>6.9599999999999995E-2</v>
      </c>
      <c r="F183" s="613"/>
      <c r="G183" s="587">
        <f t="shared" si="6"/>
        <v>0</v>
      </c>
    </row>
    <row r="184" spans="1:7" ht="22.5" x14ac:dyDescent="0.2">
      <c r="A184" s="602" t="s">
        <v>29</v>
      </c>
      <c r="B184" s="582" t="s">
        <v>317</v>
      </c>
      <c r="C184" s="583" t="s">
        <v>318</v>
      </c>
      <c r="D184" s="584" t="s">
        <v>52</v>
      </c>
      <c r="E184" s="585">
        <v>1.2529999999999999</v>
      </c>
      <c r="F184" s="613"/>
      <c r="G184" s="587">
        <f t="shared" si="6"/>
        <v>0</v>
      </c>
    </row>
    <row r="185" spans="1:7" ht="22.5" x14ac:dyDescent="0.2">
      <c r="A185" s="602" t="s">
        <v>29</v>
      </c>
      <c r="B185" s="582" t="s">
        <v>319</v>
      </c>
      <c r="C185" s="583" t="s">
        <v>320</v>
      </c>
      <c r="D185" s="584" t="s">
        <v>52</v>
      </c>
      <c r="E185" s="585">
        <v>0.46989999999999998</v>
      </c>
      <c r="F185" s="613"/>
      <c r="G185" s="587">
        <f t="shared" si="6"/>
        <v>0</v>
      </c>
    </row>
    <row r="186" spans="1:7" ht="22.5" x14ac:dyDescent="0.2">
      <c r="A186" s="602" t="s">
        <v>29</v>
      </c>
      <c r="B186" s="582" t="s">
        <v>321</v>
      </c>
      <c r="C186" s="583" t="s">
        <v>322</v>
      </c>
      <c r="D186" s="584" t="s">
        <v>52</v>
      </c>
      <c r="E186" s="585">
        <v>1.0442</v>
      </c>
      <c r="F186" s="613"/>
      <c r="G186" s="587">
        <f t="shared" si="6"/>
        <v>0</v>
      </c>
    </row>
    <row r="187" spans="1:7" ht="22.5" x14ac:dyDescent="0.2">
      <c r="A187" s="602" t="s">
        <v>29</v>
      </c>
      <c r="B187" s="582" t="s">
        <v>323</v>
      </c>
      <c r="C187" s="583" t="s">
        <v>324</v>
      </c>
      <c r="D187" s="584" t="s">
        <v>35</v>
      </c>
      <c r="E187" s="585">
        <v>0.13919999999999999</v>
      </c>
      <c r="F187" s="613"/>
      <c r="G187" s="587">
        <f t="shared" si="6"/>
        <v>0</v>
      </c>
    </row>
    <row r="188" spans="1:7" ht="22.5" x14ac:dyDescent="0.2">
      <c r="A188" s="602" t="s">
        <v>29</v>
      </c>
      <c r="B188" s="582" t="s">
        <v>429</v>
      </c>
      <c r="C188" s="583" t="s">
        <v>430</v>
      </c>
      <c r="D188" s="584" t="s">
        <v>35</v>
      </c>
      <c r="E188" s="585">
        <v>1.7399999999999999E-2</v>
      </c>
      <c r="F188" s="613"/>
      <c r="G188" s="587">
        <f t="shared" si="6"/>
        <v>0</v>
      </c>
    </row>
    <row r="189" spans="1:7" ht="22.5" x14ac:dyDescent="0.2">
      <c r="A189" s="602" t="s">
        <v>29</v>
      </c>
      <c r="B189" s="582" t="s">
        <v>431</v>
      </c>
      <c r="C189" s="583" t="s">
        <v>432</v>
      </c>
      <c r="D189" s="584" t="s">
        <v>35</v>
      </c>
      <c r="E189" s="585">
        <v>1.7399999999999999E-2</v>
      </c>
      <c r="F189" s="613"/>
      <c r="G189" s="587">
        <f t="shared" si="6"/>
        <v>0</v>
      </c>
    </row>
    <row r="190" spans="1:7" ht="22.5" x14ac:dyDescent="0.2">
      <c r="A190" s="602" t="s">
        <v>29</v>
      </c>
      <c r="B190" s="582" t="s">
        <v>327</v>
      </c>
      <c r="C190" s="583" t="s">
        <v>328</v>
      </c>
      <c r="D190" s="584" t="s">
        <v>35</v>
      </c>
      <c r="E190" s="585">
        <v>3.4799999999999998E-2</v>
      </c>
      <c r="F190" s="613"/>
      <c r="G190" s="587">
        <f t="shared" si="6"/>
        <v>0</v>
      </c>
    </row>
    <row r="191" spans="1:7" ht="33.75" x14ac:dyDescent="0.2">
      <c r="A191" s="602" t="s">
        <v>29</v>
      </c>
      <c r="B191" s="582" t="s">
        <v>333</v>
      </c>
      <c r="C191" s="583" t="s">
        <v>334</v>
      </c>
      <c r="D191" s="584" t="s">
        <v>31</v>
      </c>
      <c r="E191" s="585">
        <v>1.3566</v>
      </c>
      <c r="F191" s="613"/>
      <c r="G191" s="587">
        <f t="shared" si="6"/>
        <v>0</v>
      </c>
    </row>
    <row r="192" spans="1:7" ht="22.5" x14ac:dyDescent="0.2">
      <c r="A192" s="605" t="s">
        <v>29</v>
      </c>
      <c r="B192" s="597" t="s">
        <v>544</v>
      </c>
      <c r="C192" s="598" t="s">
        <v>545</v>
      </c>
      <c r="D192" s="599" t="s">
        <v>52</v>
      </c>
      <c r="E192" s="600">
        <v>0.2611</v>
      </c>
      <c r="F192" s="613"/>
      <c r="G192" s="587">
        <f t="shared" si="6"/>
        <v>0</v>
      </c>
    </row>
    <row r="193" spans="1:7" x14ac:dyDescent="0.2">
      <c r="A193" s="602" t="s">
        <v>29</v>
      </c>
      <c r="B193" s="582" t="s">
        <v>335</v>
      </c>
      <c r="C193" s="583" t="s">
        <v>336</v>
      </c>
      <c r="D193" s="584" t="s">
        <v>42</v>
      </c>
      <c r="E193" s="585">
        <v>2.7900000000000001E-2</v>
      </c>
      <c r="F193" s="613"/>
      <c r="G193" s="587">
        <f t="shared" si="6"/>
        <v>0</v>
      </c>
    </row>
    <row r="194" spans="1:7" ht="33.75" x14ac:dyDescent="0.2">
      <c r="A194" s="602" t="s">
        <v>29</v>
      </c>
      <c r="B194" s="582" t="s">
        <v>337</v>
      </c>
      <c r="C194" s="583" t="s">
        <v>338</v>
      </c>
      <c r="D194" s="584" t="s">
        <v>31</v>
      </c>
      <c r="E194" s="585">
        <v>1.3566</v>
      </c>
      <c r="F194" s="613"/>
      <c r="G194" s="587">
        <f t="shared" si="6"/>
        <v>0</v>
      </c>
    </row>
    <row r="195" spans="1:7" ht="45" x14ac:dyDescent="0.2">
      <c r="A195" s="602" t="s">
        <v>29</v>
      </c>
      <c r="B195" s="582" t="s">
        <v>339</v>
      </c>
      <c r="C195" s="583" t="s">
        <v>340</v>
      </c>
      <c r="D195" s="584" t="s">
        <v>31</v>
      </c>
      <c r="E195" s="585">
        <v>9.0499999999999997E-2</v>
      </c>
      <c r="F195" s="613"/>
      <c r="G195" s="587">
        <f t="shared" si="6"/>
        <v>0</v>
      </c>
    </row>
    <row r="196" spans="1:7" ht="22.5" x14ac:dyDescent="0.2">
      <c r="A196" s="602" t="s">
        <v>29</v>
      </c>
      <c r="B196" s="582" t="s">
        <v>341</v>
      </c>
      <c r="C196" s="583" t="s">
        <v>342</v>
      </c>
      <c r="D196" s="584" t="s">
        <v>31</v>
      </c>
      <c r="E196" s="585">
        <v>6.4000000000000003E-3</v>
      </c>
      <c r="F196" s="613"/>
      <c r="G196" s="587">
        <f t="shared" si="6"/>
        <v>0</v>
      </c>
    </row>
    <row r="197" spans="1:7" ht="22.5" x14ac:dyDescent="0.2">
      <c r="A197" s="602" t="s">
        <v>29</v>
      </c>
      <c r="B197" s="582" t="s">
        <v>343</v>
      </c>
      <c r="C197" s="583" t="s">
        <v>344</v>
      </c>
      <c r="D197" s="584" t="s">
        <v>31</v>
      </c>
      <c r="E197" s="585">
        <v>1.3328</v>
      </c>
      <c r="F197" s="613"/>
      <c r="G197" s="587">
        <f t="shared" si="6"/>
        <v>0</v>
      </c>
    </row>
    <row r="198" spans="1:7" ht="22.5" x14ac:dyDescent="0.2">
      <c r="A198" s="602" t="s">
        <v>29</v>
      </c>
      <c r="B198" s="582" t="s">
        <v>345</v>
      </c>
      <c r="C198" s="583" t="s">
        <v>346</v>
      </c>
      <c r="D198" s="584" t="s">
        <v>35</v>
      </c>
      <c r="E198" s="585">
        <v>1.7399999999999999E-2</v>
      </c>
      <c r="F198" s="613"/>
      <c r="G198" s="587">
        <f t="shared" si="6"/>
        <v>0</v>
      </c>
    </row>
    <row r="199" spans="1:7" ht="22.5" x14ac:dyDescent="0.2">
      <c r="A199" s="602" t="s">
        <v>29</v>
      </c>
      <c r="B199" s="582" t="s">
        <v>347</v>
      </c>
      <c r="C199" s="583" t="s">
        <v>348</v>
      </c>
      <c r="D199" s="584" t="s">
        <v>35</v>
      </c>
      <c r="E199" s="585">
        <v>5.2200000000000003E-2</v>
      </c>
      <c r="F199" s="613"/>
      <c r="G199" s="587">
        <f t="shared" si="6"/>
        <v>0</v>
      </c>
    </row>
    <row r="200" spans="1:7" ht="22.5" x14ac:dyDescent="0.2">
      <c r="A200" s="602" t="s">
        <v>29</v>
      </c>
      <c r="B200" s="582" t="s">
        <v>349</v>
      </c>
      <c r="C200" s="583" t="s">
        <v>350</v>
      </c>
      <c r="D200" s="584" t="s">
        <v>35</v>
      </c>
      <c r="E200" s="585">
        <v>5.2200000000000003E-2</v>
      </c>
      <c r="F200" s="613"/>
      <c r="G200" s="587">
        <f t="shared" si="6"/>
        <v>0</v>
      </c>
    </row>
    <row r="201" spans="1:7" ht="22.5" x14ac:dyDescent="0.2">
      <c r="A201" s="602" t="s">
        <v>29</v>
      </c>
      <c r="B201" s="582" t="s">
        <v>351</v>
      </c>
      <c r="C201" s="583" t="s">
        <v>352</v>
      </c>
      <c r="D201" s="584" t="s">
        <v>42</v>
      </c>
      <c r="E201" s="585">
        <v>7.1999999999999998E-3</v>
      </c>
      <c r="F201" s="613"/>
      <c r="G201" s="587">
        <f t="shared" si="6"/>
        <v>0</v>
      </c>
    </row>
    <row r="202" spans="1:7" ht="22.5" x14ac:dyDescent="0.2">
      <c r="A202" s="602" t="s">
        <v>38</v>
      </c>
      <c r="B202" s="582" t="s">
        <v>389</v>
      </c>
      <c r="C202" s="583" t="s">
        <v>390</v>
      </c>
      <c r="D202" s="584" t="s">
        <v>35</v>
      </c>
      <c r="E202" s="585">
        <v>0.13919999999999999</v>
      </c>
      <c r="F202" s="613"/>
      <c r="G202" s="587">
        <f t="shared" si="6"/>
        <v>0</v>
      </c>
    </row>
    <row r="203" spans="1:7" ht="22.5" x14ac:dyDescent="0.2">
      <c r="A203" s="602" t="s">
        <v>29</v>
      </c>
      <c r="B203" s="582" t="s">
        <v>359</v>
      </c>
      <c r="C203" s="583" t="s">
        <v>360</v>
      </c>
      <c r="D203" s="584" t="s">
        <v>35</v>
      </c>
      <c r="E203" s="585">
        <v>5.2200000000000003E-2</v>
      </c>
      <c r="F203" s="613"/>
      <c r="G203" s="587">
        <f t="shared" si="6"/>
        <v>0</v>
      </c>
    </row>
    <row r="204" spans="1:7" ht="22.5" x14ac:dyDescent="0.2">
      <c r="A204" s="602" t="s">
        <v>29</v>
      </c>
      <c r="B204" s="582" t="s">
        <v>361</v>
      </c>
      <c r="C204" s="583" t="s">
        <v>362</v>
      </c>
      <c r="D204" s="584" t="s">
        <v>35</v>
      </c>
      <c r="E204" s="585">
        <v>3.4799999999999998E-2</v>
      </c>
      <c r="F204" s="613"/>
      <c r="G204" s="587">
        <f t="shared" si="6"/>
        <v>0</v>
      </c>
    </row>
    <row r="205" spans="1:7" ht="22.5" x14ac:dyDescent="0.2">
      <c r="A205" s="602" t="s">
        <v>29</v>
      </c>
      <c r="B205" s="582" t="s">
        <v>365</v>
      </c>
      <c r="C205" s="583" t="s">
        <v>366</v>
      </c>
      <c r="D205" s="584" t="s">
        <v>31</v>
      </c>
      <c r="E205" s="585">
        <v>0.56190000000000007</v>
      </c>
      <c r="F205" s="613"/>
      <c r="G205" s="587">
        <f t="shared" si="6"/>
        <v>0</v>
      </c>
    </row>
    <row r="206" spans="1:7" ht="22.5" x14ac:dyDescent="0.2">
      <c r="A206" s="602" t="s">
        <v>29</v>
      </c>
      <c r="B206" s="582" t="s">
        <v>367</v>
      </c>
      <c r="C206" s="583" t="s">
        <v>368</v>
      </c>
      <c r="D206" s="584" t="s">
        <v>31</v>
      </c>
      <c r="E206" s="585">
        <v>0.17860000000000001</v>
      </c>
      <c r="F206" s="613"/>
      <c r="G206" s="587">
        <f t="shared" si="6"/>
        <v>0</v>
      </c>
    </row>
    <row r="207" spans="1:7" ht="22.5" x14ac:dyDescent="0.2">
      <c r="A207" s="602" t="s">
        <v>29</v>
      </c>
      <c r="B207" s="582" t="s">
        <v>369</v>
      </c>
      <c r="C207" s="583" t="s">
        <v>370</v>
      </c>
      <c r="D207" s="584" t="s">
        <v>31</v>
      </c>
      <c r="E207" s="585">
        <v>0.40810000000000002</v>
      </c>
      <c r="F207" s="613"/>
      <c r="G207" s="587">
        <f t="shared" si="6"/>
        <v>0</v>
      </c>
    </row>
    <row r="208" spans="1:7" ht="22.5" x14ac:dyDescent="0.2">
      <c r="A208" s="602" t="s">
        <v>29</v>
      </c>
      <c r="B208" s="582" t="s">
        <v>371</v>
      </c>
      <c r="C208" s="583" t="s">
        <v>372</v>
      </c>
      <c r="D208" s="584" t="s">
        <v>31</v>
      </c>
      <c r="E208" s="585">
        <v>0.31819999999999998</v>
      </c>
      <c r="F208" s="613"/>
      <c r="G208" s="587">
        <f t="shared" ref="G208:G216" si="7">ROUNDDOWN(F208*E208,2)</f>
        <v>0</v>
      </c>
    </row>
    <row r="209" spans="1:7" ht="22.5" x14ac:dyDescent="0.2">
      <c r="A209" s="602" t="s">
        <v>29</v>
      </c>
      <c r="B209" s="582" t="s">
        <v>373</v>
      </c>
      <c r="C209" s="583" t="s">
        <v>374</v>
      </c>
      <c r="D209" s="584" t="s">
        <v>31</v>
      </c>
      <c r="E209" s="585">
        <v>0.12970000000000001</v>
      </c>
      <c r="F209" s="613"/>
      <c r="G209" s="587">
        <f t="shared" si="7"/>
        <v>0</v>
      </c>
    </row>
    <row r="210" spans="1:7" ht="22.5" x14ac:dyDescent="0.2">
      <c r="A210" s="602" t="s">
        <v>29</v>
      </c>
      <c r="B210" s="582" t="s">
        <v>375</v>
      </c>
      <c r="C210" s="583" t="s">
        <v>376</v>
      </c>
      <c r="D210" s="584" t="s">
        <v>31</v>
      </c>
      <c r="E210" s="585">
        <v>0.1011</v>
      </c>
      <c r="F210" s="613"/>
      <c r="G210" s="587">
        <f t="shared" si="7"/>
        <v>0</v>
      </c>
    </row>
    <row r="211" spans="1:7" ht="22.5" x14ac:dyDescent="0.2">
      <c r="A211" s="602" t="s">
        <v>29</v>
      </c>
      <c r="B211" s="582" t="s">
        <v>433</v>
      </c>
      <c r="C211" s="583" t="s">
        <v>434</v>
      </c>
      <c r="D211" s="584" t="s">
        <v>31</v>
      </c>
      <c r="E211" s="585">
        <v>0.51339999999999997</v>
      </c>
      <c r="F211" s="613"/>
      <c r="G211" s="587">
        <f t="shared" si="7"/>
        <v>0</v>
      </c>
    </row>
    <row r="212" spans="1:7" ht="22.5" x14ac:dyDescent="0.2">
      <c r="A212" s="602" t="s">
        <v>29</v>
      </c>
      <c r="B212" s="582" t="s">
        <v>435</v>
      </c>
      <c r="C212" s="583" t="s">
        <v>436</v>
      </c>
      <c r="D212" s="584" t="s">
        <v>35</v>
      </c>
      <c r="E212" s="585">
        <v>6.9599999999999995E-2</v>
      </c>
      <c r="F212" s="613"/>
      <c r="G212" s="587">
        <f t="shared" si="7"/>
        <v>0</v>
      </c>
    </row>
    <row r="213" spans="1:7" ht="22.5" x14ac:dyDescent="0.2">
      <c r="A213" s="602" t="s">
        <v>29</v>
      </c>
      <c r="B213" s="582" t="s">
        <v>381</v>
      </c>
      <c r="C213" s="583" t="s">
        <v>382</v>
      </c>
      <c r="D213" s="584" t="s">
        <v>42</v>
      </c>
      <c r="E213" s="585">
        <v>2.86E-2</v>
      </c>
      <c r="F213" s="613"/>
      <c r="G213" s="587">
        <f t="shared" si="7"/>
        <v>0</v>
      </c>
    </row>
    <row r="214" spans="1:7" ht="22.5" x14ac:dyDescent="0.2">
      <c r="A214" s="602" t="s">
        <v>29</v>
      </c>
      <c r="B214" s="582" t="s">
        <v>437</v>
      </c>
      <c r="C214" s="583" t="s">
        <v>438</v>
      </c>
      <c r="D214" s="584" t="s">
        <v>35</v>
      </c>
      <c r="E214" s="585">
        <v>1.7399999999999999E-2</v>
      </c>
      <c r="F214" s="613"/>
      <c r="G214" s="587">
        <f t="shared" si="7"/>
        <v>0</v>
      </c>
    </row>
    <row r="215" spans="1:7" ht="22.5" x14ac:dyDescent="0.2">
      <c r="A215" s="602" t="s">
        <v>29</v>
      </c>
      <c r="B215" s="582" t="s">
        <v>385</v>
      </c>
      <c r="C215" s="583" t="s">
        <v>386</v>
      </c>
      <c r="D215" s="584" t="s">
        <v>35</v>
      </c>
      <c r="E215" s="585">
        <v>0.10440000000000001</v>
      </c>
      <c r="F215" s="613"/>
      <c r="G215" s="587">
        <f t="shared" si="7"/>
        <v>0</v>
      </c>
    </row>
    <row r="216" spans="1:7" ht="33.75" x14ac:dyDescent="0.2">
      <c r="A216" s="602" t="s">
        <v>29</v>
      </c>
      <c r="B216" s="582" t="s">
        <v>387</v>
      </c>
      <c r="C216" s="583" t="s">
        <v>388</v>
      </c>
      <c r="D216" s="584" t="s">
        <v>31</v>
      </c>
      <c r="E216" s="585">
        <v>0.46750000000000003</v>
      </c>
      <c r="F216" s="613"/>
      <c r="G216" s="587">
        <f t="shared" si="7"/>
        <v>0</v>
      </c>
    </row>
    <row r="217" spans="1:7" x14ac:dyDescent="0.2">
      <c r="A217" s="588" t="s">
        <v>130</v>
      </c>
      <c r="B217" s="589"/>
      <c r="C217" s="590"/>
      <c r="D217" s="589"/>
      <c r="E217" s="589"/>
      <c r="F217" s="591"/>
      <c r="G217" s="592">
        <f>SUM(G144:G216)</f>
        <v>0</v>
      </c>
    </row>
    <row r="218" spans="1:7" x14ac:dyDescent="0.2">
      <c r="A218" s="602"/>
      <c r="B218" s="582"/>
      <c r="C218" s="583"/>
      <c r="D218" s="584"/>
      <c r="E218" s="585"/>
      <c r="F218" s="586"/>
      <c r="G218" s="586"/>
    </row>
    <row r="219" spans="1:7" ht="45" x14ac:dyDescent="0.2">
      <c r="A219" s="569" t="s">
        <v>391</v>
      </c>
      <c r="B219" s="570"/>
      <c r="C219" s="571" t="s">
        <v>440</v>
      </c>
      <c r="D219" s="572" t="s">
        <v>31</v>
      </c>
      <c r="E219" s="570"/>
      <c r="F219" s="573"/>
      <c r="G219" s="574">
        <f>G262</f>
        <v>0</v>
      </c>
    </row>
    <row r="220" spans="1:7" x14ac:dyDescent="0.2">
      <c r="A220" s="606"/>
      <c r="B220" s="552"/>
      <c r="C220" s="603"/>
      <c r="D220" s="576"/>
      <c r="E220" s="552"/>
      <c r="F220" s="604"/>
      <c r="G220" s="595"/>
    </row>
    <row r="221" spans="1:7" x14ac:dyDescent="0.2">
      <c r="A221" s="579" t="s">
        <v>124</v>
      </c>
      <c r="B221" s="580"/>
      <c r="C221" s="577" t="s">
        <v>113</v>
      </c>
      <c r="D221" s="576" t="s">
        <v>125</v>
      </c>
      <c r="E221" s="576" t="s">
        <v>126</v>
      </c>
      <c r="F221" s="576" t="s">
        <v>127</v>
      </c>
      <c r="G221" s="578" t="s">
        <v>128</v>
      </c>
    </row>
    <row r="222" spans="1:7" x14ac:dyDescent="0.2">
      <c r="A222" s="602" t="s">
        <v>39</v>
      </c>
      <c r="B222" s="582" t="s">
        <v>441</v>
      </c>
      <c r="C222" s="583" t="s">
        <v>442</v>
      </c>
      <c r="D222" s="584" t="s">
        <v>52</v>
      </c>
      <c r="E222" s="585">
        <v>3.4843999999999999</v>
      </c>
      <c r="F222" s="613"/>
      <c r="G222" s="587">
        <f t="shared" ref="G222:G261" si="8">ROUNDDOWN(F222*E222,2)</f>
        <v>0</v>
      </c>
    </row>
    <row r="223" spans="1:7" ht="22.5" x14ac:dyDescent="0.2">
      <c r="A223" s="602" t="s">
        <v>39</v>
      </c>
      <c r="B223" s="582" t="s">
        <v>443</v>
      </c>
      <c r="C223" s="583" t="s">
        <v>444</v>
      </c>
      <c r="D223" s="584" t="s">
        <v>52</v>
      </c>
      <c r="E223" s="585">
        <v>3.9174000000000002</v>
      </c>
      <c r="F223" s="613"/>
      <c r="G223" s="587">
        <f t="shared" si="8"/>
        <v>0</v>
      </c>
    </row>
    <row r="224" spans="1:7" ht="22.5" x14ac:dyDescent="0.2">
      <c r="A224" s="602" t="s">
        <v>39</v>
      </c>
      <c r="B224" s="582" t="s">
        <v>259</v>
      </c>
      <c r="C224" s="583" t="s">
        <v>260</v>
      </c>
      <c r="D224" s="584" t="s">
        <v>35</v>
      </c>
      <c r="E224" s="585">
        <v>2.52E-2</v>
      </c>
      <c r="F224" s="613"/>
      <c r="G224" s="587">
        <f t="shared" si="8"/>
        <v>0</v>
      </c>
    </row>
    <row r="225" spans="1:7" ht="22.5" x14ac:dyDescent="0.2">
      <c r="A225" s="602" t="s">
        <v>39</v>
      </c>
      <c r="B225" s="582" t="s">
        <v>261</v>
      </c>
      <c r="C225" s="583" t="s">
        <v>262</v>
      </c>
      <c r="D225" s="584" t="s">
        <v>35</v>
      </c>
      <c r="E225" s="585">
        <v>2.52E-2</v>
      </c>
      <c r="F225" s="613"/>
      <c r="G225" s="587">
        <f t="shared" si="8"/>
        <v>0</v>
      </c>
    </row>
    <row r="226" spans="1:7" ht="22.5" x14ac:dyDescent="0.2">
      <c r="A226" s="602" t="s">
        <v>39</v>
      </c>
      <c r="B226" s="582" t="s">
        <v>445</v>
      </c>
      <c r="C226" s="583" t="s">
        <v>446</v>
      </c>
      <c r="D226" s="584" t="s">
        <v>35</v>
      </c>
      <c r="E226" s="585">
        <v>2.52E-2</v>
      </c>
      <c r="F226" s="613"/>
      <c r="G226" s="587">
        <f t="shared" si="8"/>
        <v>0</v>
      </c>
    </row>
    <row r="227" spans="1:7" ht="22.5" x14ac:dyDescent="0.2">
      <c r="A227" s="602" t="s">
        <v>39</v>
      </c>
      <c r="B227" s="582" t="s">
        <v>263</v>
      </c>
      <c r="C227" s="583" t="s">
        <v>264</v>
      </c>
      <c r="D227" s="584" t="s">
        <v>31</v>
      </c>
      <c r="E227" s="585">
        <v>1</v>
      </c>
      <c r="F227" s="613"/>
      <c r="G227" s="587">
        <f t="shared" si="8"/>
        <v>0</v>
      </c>
    </row>
    <row r="228" spans="1:7" x14ac:dyDescent="0.2">
      <c r="A228" s="602" t="s">
        <v>29</v>
      </c>
      <c r="B228" s="582" t="s">
        <v>447</v>
      </c>
      <c r="C228" s="583" t="s">
        <v>448</v>
      </c>
      <c r="D228" s="584" t="s">
        <v>129</v>
      </c>
      <c r="E228" s="585">
        <v>0.97940000000000005</v>
      </c>
      <c r="F228" s="613"/>
      <c r="G228" s="587">
        <f t="shared" si="8"/>
        <v>0</v>
      </c>
    </row>
    <row r="229" spans="1:7" ht="22.5" x14ac:dyDescent="0.2">
      <c r="A229" s="602" t="s">
        <v>29</v>
      </c>
      <c r="B229" s="582" t="s">
        <v>275</v>
      </c>
      <c r="C229" s="583" t="s">
        <v>276</v>
      </c>
      <c r="D229" s="584" t="s">
        <v>31</v>
      </c>
      <c r="E229" s="585">
        <v>3.7456999999999998</v>
      </c>
      <c r="F229" s="613"/>
      <c r="G229" s="587">
        <f t="shared" si="8"/>
        <v>0</v>
      </c>
    </row>
    <row r="230" spans="1:7" ht="45" x14ac:dyDescent="0.2">
      <c r="A230" s="602" t="s">
        <v>29</v>
      </c>
      <c r="B230" s="582" t="s">
        <v>305</v>
      </c>
      <c r="C230" s="583" t="s">
        <v>306</v>
      </c>
      <c r="D230" s="584" t="s">
        <v>52</v>
      </c>
      <c r="E230" s="585">
        <v>0.25180000000000002</v>
      </c>
      <c r="F230" s="613"/>
      <c r="G230" s="587">
        <f t="shared" si="8"/>
        <v>0</v>
      </c>
    </row>
    <row r="231" spans="1:7" ht="33.75" x14ac:dyDescent="0.2">
      <c r="A231" s="602" t="s">
        <v>29</v>
      </c>
      <c r="B231" s="582" t="s">
        <v>307</v>
      </c>
      <c r="C231" s="583" t="s">
        <v>308</v>
      </c>
      <c r="D231" s="584" t="s">
        <v>52</v>
      </c>
      <c r="E231" s="585">
        <v>0.2266</v>
      </c>
      <c r="F231" s="613"/>
      <c r="G231" s="587">
        <f t="shared" si="8"/>
        <v>0</v>
      </c>
    </row>
    <row r="232" spans="1:7" ht="22.5" x14ac:dyDescent="0.2">
      <c r="A232" s="602" t="s">
        <v>29</v>
      </c>
      <c r="B232" s="582" t="s">
        <v>309</v>
      </c>
      <c r="C232" s="583" t="s">
        <v>310</v>
      </c>
      <c r="D232" s="584" t="s">
        <v>31</v>
      </c>
      <c r="E232" s="585">
        <v>6.3399999999999998E-2</v>
      </c>
      <c r="F232" s="613"/>
      <c r="G232" s="587">
        <f t="shared" si="8"/>
        <v>0</v>
      </c>
    </row>
    <row r="233" spans="1:7" ht="22.5" x14ac:dyDescent="0.2">
      <c r="A233" s="602" t="s">
        <v>29</v>
      </c>
      <c r="B233" s="582" t="s">
        <v>311</v>
      </c>
      <c r="C233" s="583" t="s">
        <v>312</v>
      </c>
      <c r="D233" s="584" t="s">
        <v>52</v>
      </c>
      <c r="E233" s="585">
        <v>0.25180000000000002</v>
      </c>
      <c r="F233" s="613"/>
      <c r="G233" s="587">
        <f t="shared" si="8"/>
        <v>0</v>
      </c>
    </row>
    <row r="234" spans="1:7" ht="22.5" x14ac:dyDescent="0.2">
      <c r="A234" s="602" t="s">
        <v>29</v>
      </c>
      <c r="B234" s="582" t="s">
        <v>313</v>
      </c>
      <c r="C234" s="583" t="s">
        <v>314</v>
      </c>
      <c r="D234" s="584" t="s">
        <v>52</v>
      </c>
      <c r="E234" s="585">
        <v>0.2266</v>
      </c>
      <c r="F234" s="613"/>
      <c r="G234" s="587">
        <f t="shared" si="8"/>
        <v>0</v>
      </c>
    </row>
    <row r="235" spans="1:7" ht="22.5" x14ac:dyDescent="0.2">
      <c r="A235" s="602" t="s">
        <v>29</v>
      </c>
      <c r="B235" s="582" t="s">
        <v>315</v>
      </c>
      <c r="C235" s="583" t="s">
        <v>316</v>
      </c>
      <c r="D235" s="584" t="s">
        <v>35</v>
      </c>
      <c r="E235" s="585">
        <v>7.5499999999999998E-2</v>
      </c>
      <c r="F235" s="613"/>
      <c r="G235" s="587">
        <f t="shared" si="8"/>
        <v>0</v>
      </c>
    </row>
    <row r="236" spans="1:7" ht="22.5" x14ac:dyDescent="0.2">
      <c r="A236" s="602" t="s">
        <v>29</v>
      </c>
      <c r="B236" s="582" t="s">
        <v>317</v>
      </c>
      <c r="C236" s="583" t="s">
        <v>318</v>
      </c>
      <c r="D236" s="584" t="s">
        <v>52</v>
      </c>
      <c r="E236" s="585">
        <v>0.62190000000000001</v>
      </c>
      <c r="F236" s="613"/>
      <c r="G236" s="587">
        <f t="shared" si="8"/>
        <v>0</v>
      </c>
    </row>
    <row r="237" spans="1:7" ht="22.5" x14ac:dyDescent="0.2">
      <c r="A237" s="602" t="s">
        <v>29</v>
      </c>
      <c r="B237" s="582" t="s">
        <v>319</v>
      </c>
      <c r="C237" s="583" t="s">
        <v>320</v>
      </c>
      <c r="D237" s="584" t="s">
        <v>52</v>
      </c>
      <c r="E237" s="585">
        <v>0.67979999999999996</v>
      </c>
      <c r="F237" s="613"/>
      <c r="G237" s="587">
        <f t="shared" si="8"/>
        <v>0</v>
      </c>
    </row>
    <row r="238" spans="1:7" ht="22.5" x14ac:dyDescent="0.2">
      <c r="A238" s="602" t="s">
        <v>29</v>
      </c>
      <c r="B238" s="582" t="s">
        <v>323</v>
      </c>
      <c r="C238" s="583" t="s">
        <v>324</v>
      </c>
      <c r="D238" s="584" t="s">
        <v>35</v>
      </c>
      <c r="E238" s="585">
        <v>0.12590000000000001</v>
      </c>
      <c r="F238" s="613"/>
      <c r="G238" s="587">
        <f t="shared" si="8"/>
        <v>0</v>
      </c>
    </row>
    <row r="239" spans="1:7" ht="22.5" x14ac:dyDescent="0.2">
      <c r="A239" s="602" t="s">
        <v>29</v>
      </c>
      <c r="B239" s="582" t="s">
        <v>327</v>
      </c>
      <c r="C239" s="583" t="s">
        <v>328</v>
      </c>
      <c r="D239" s="584" t="s">
        <v>35</v>
      </c>
      <c r="E239" s="585">
        <v>5.04E-2</v>
      </c>
      <c r="F239" s="613"/>
      <c r="G239" s="587">
        <f t="shared" si="8"/>
        <v>0</v>
      </c>
    </row>
    <row r="240" spans="1:7" ht="22.5" x14ac:dyDescent="0.2">
      <c r="A240" s="602" t="s">
        <v>29</v>
      </c>
      <c r="B240" s="582" t="s">
        <v>449</v>
      </c>
      <c r="C240" s="583" t="s">
        <v>450</v>
      </c>
      <c r="D240" s="584" t="s">
        <v>35</v>
      </c>
      <c r="E240" s="585">
        <v>2.52E-2</v>
      </c>
      <c r="F240" s="613"/>
      <c r="G240" s="587">
        <f t="shared" si="8"/>
        <v>0</v>
      </c>
    </row>
    <row r="241" spans="1:7" ht="33.75" x14ac:dyDescent="0.2">
      <c r="A241" s="602" t="s">
        <v>29</v>
      </c>
      <c r="B241" s="582" t="s">
        <v>333</v>
      </c>
      <c r="C241" s="583" t="s">
        <v>334</v>
      </c>
      <c r="D241" s="584" t="s">
        <v>31</v>
      </c>
      <c r="E241" s="585">
        <v>1.4396</v>
      </c>
      <c r="F241" s="613"/>
      <c r="G241" s="587">
        <f t="shared" si="8"/>
        <v>0</v>
      </c>
    </row>
    <row r="242" spans="1:7" x14ac:dyDescent="0.2">
      <c r="A242" s="602" t="s">
        <v>29</v>
      </c>
      <c r="B242" s="582" t="s">
        <v>335</v>
      </c>
      <c r="C242" s="583" t="s">
        <v>336</v>
      </c>
      <c r="D242" s="584" t="s">
        <v>42</v>
      </c>
      <c r="E242" s="585">
        <v>2.6200000000000001E-2</v>
      </c>
      <c r="F242" s="613"/>
      <c r="G242" s="587">
        <f t="shared" si="8"/>
        <v>0</v>
      </c>
    </row>
    <row r="243" spans="1:7" ht="33.75" x14ac:dyDescent="0.2">
      <c r="A243" s="602" t="s">
        <v>29</v>
      </c>
      <c r="B243" s="582" t="s">
        <v>337</v>
      </c>
      <c r="C243" s="583" t="s">
        <v>338</v>
      </c>
      <c r="D243" s="584" t="s">
        <v>31</v>
      </c>
      <c r="E243" s="585">
        <v>1.4396</v>
      </c>
      <c r="F243" s="613"/>
      <c r="G243" s="587">
        <f t="shared" si="8"/>
        <v>0</v>
      </c>
    </row>
    <row r="244" spans="1:7" ht="45" x14ac:dyDescent="0.2">
      <c r="A244" s="602" t="s">
        <v>29</v>
      </c>
      <c r="B244" s="582" t="s">
        <v>339</v>
      </c>
      <c r="C244" s="583" t="s">
        <v>340</v>
      </c>
      <c r="D244" s="584" t="s">
        <v>31</v>
      </c>
      <c r="E244" s="585">
        <v>7.5499999999999998E-2</v>
      </c>
      <c r="F244" s="613"/>
      <c r="G244" s="587">
        <f t="shared" si="8"/>
        <v>0</v>
      </c>
    </row>
    <row r="245" spans="1:7" ht="22.5" x14ac:dyDescent="0.2">
      <c r="A245" s="602" t="s">
        <v>29</v>
      </c>
      <c r="B245" s="582" t="s">
        <v>341</v>
      </c>
      <c r="C245" s="583" t="s">
        <v>342</v>
      </c>
      <c r="D245" s="584" t="s">
        <v>31</v>
      </c>
      <c r="E245" s="585">
        <v>6.0000000000000001E-3</v>
      </c>
      <c r="F245" s="613"/>
      <c r="G245" s="587">
        <f t="shared" si="8"/>
        <v>0</v>
      </c>
    </row>
    <row r="246" spans="1:7" ht="22.5" x14ac:dyDescent="0.2">
      <c r="A246" s="602" t="s">
        <v>29</v>
      </c>
      <c r="B246" s="582" t="s">
        <v>343</v>
      </c>
      <c r="C246" s="583" t="s">
        <v>344</v>
      </c>
      <c r="D246" s="584" t="s">
        <v>31</v>
      </c>
      <c r="E246" s="585">
        <v>1.4396</v>
      </c>
      <c r="F246" s="613"/>
      <c r="G246" s="587">
        <f t="shared" si="8"/>
        <v>0</v>
      </c>
    </row>
    <row r="247" spans="1:7" ht="22.5" x14ac:dyDescent="0.2">
      <c r="A247" s="602" t="s">
        <v>29</v>
      </c>
      <c r="B247" s="582" t="s">
        <v>345</v>
      </c>
      <c r="C247" s="583" t="s">
        <v>346</v>
      </c>
      <c r="D247" s="584" t="s">
        <v>35</v>
      </c>
      <c r="E247" s="585">
        <v>5.04E-2</v>
      </c>
      <c r="F247" s="613"/>
      <c r="G247" s="587">
        <f t="shared" si="8"/>
        <v>0</v>
      </c>
    </row>
    <row r="248" spans="1:7" ht="22.5" x14ac:dyDescent="0.2">
      <c r="A248" s="602" t="s">
        <v>29</v>
      </c>
      <c r="B248" s="582" t="s">
        <v>347</v>
      </c>
      <c r="C248" s="583" t="s">
        <v>348</v>
      </c>
      <c r="D248" s="584" t="s">
        <v>35</v>
      </c>
      <c r="E248" s="585">
        <v>2.52E-2</v>
      </c>
      <c r="F248" s="613"/>
      <c r="G248" s="587">
        <f t="shared" si="8"/>
        <v>0</v>
      </c>
    </row>
    <row r="249" spans="1:7" ht="22.5" x14ac:dyDescent="0.2">
      <c r="A249" s="602" t="s">
        <v>29</v>
      </c>
      <c r="B249" s="582" t="s">
        <v>351</v>
      </c>
      <c r="C249" s="583" t="s">
        <v>352</v>
      </c>
      <c r="D249" s="584" t="s">
        <v>42</v>
      </c>
      <c r="E249" s="585">
        <v>6.7000000000000002E-3</v>
      </c>
      <c r="F249" s="613"/>
      <c r="G249" s="587">
        <f t="shared" si="8"/>
        <v>0</v>
      </c>
    </row>
    <row r="250" spans="1:7" ht="22.5" x14ac:dyDescent="0.2">
      <c r="A250" s="602" t="s">
        <v>38</v>
      </c>
      <c r="B250" s="582" t="s">
        <v>389</v>
      </c>
      <c r="C250" s="583" t="s">
        <v>390</v>
      </c>
      <c r="D250" s="584" t="s">
        <v>35</v>
      </c>
      <c r="E250" s="585">
        <v>0.1007</v>
      </c>
      <c r="F250" s="613"/>
      <c r="G250" s="587">
        <f t="shared" si="8"/>
        <v>0</v>
      </c>
    </row>
    <row r="251" spans="1:7" ht="22.5" x14ac:dyDescent="0.2">
      <c r="A251" s="602" t="s">
        <v>39</v>
      </c>
      <c r="B251" s="582" t="s">
        <v>353</v>
      </c>
      <c r="C251" s="583" t="s">
        <v>354</v>
      </c>
      <c r="D251" s="584" t="s">
        <v>35</v>
      </c>
      <c r="E251" s="585">
        <v>2.52E-2</v>
      </c>
      <c r="F251" s="613"/>
      <c r="G251" s="587">
        <f t="shared" si="8"/>
        <v>0</v>
      </c>
    </row>
    <row r="252" spans="1:7" ht="22.5" x14ac:dyDescent="0.2">
      <c r="A252" s="602" t="s">
        <v>29</v>
      </c>
      <c r="B252" s="582" t="s">
        <v>357</v>
      </c>
      <c r="C252" s="583" t="s">
        <v>358</v>
      </c>
      <c r="D252" s="584" t="s">
        <v>35</v>
      </c>
      <c r="E252" s="585">
        <v>2.52E-2</v>
      </c>
      <c r="F252" s="613"/>
      <c r="G252" s="587">
        <f t="shared" si="8"/>
        <v>0</v>
      </c>
    </row>
    <row r="253" spans="1:7" ht="22.5" x14ac:dyDescent="0.2">
      <c r="A253" s="602" t="s">
        <v>29</v>
      </c>
      <c r="B253" s="582" t="s">
        <v>365</v>
      </c>
      <c r="C253" s="583" t="s">
        <v>366</v>
      </c>
      <c r="D253" s="584" t="s">
        <v>31</v>
      </c>
      <c r="E253" s="585">
        <v>0.75649999999999995</v>
      </c>
      <c r="F253" s="613"/>
      <c r="G253" s="587">
        <f t="shared" si="8"/>
        <v>0</v>
      </c>
    </row>
    <row r="254" spans="1:7" ht="22.5" x14ac:dyDescent="0.2">
      <c r="A254" s="602" t="s">
        <v>29</v>
      </c>
      <c r="B254" s="582" t="s">
        <v>367</v>
      </c>
      <c r="C254" s="583" t="s">
        <v>368</v>
      </c>
      <c r="D254" s="584" t="s">
        <v>31</v>
      </c>
      <c r="E254" s="585">
        <v>6.0400000000000002E-2</v>
      </c>
      <c r="F254" s="613"/>
      <c r="G254" s="587">
        <f t="shared" si="8"/>
        <v>0</v>
      </c>
    </row>
    <row r="255" spans="1:7" ht="22.5" x14ac:dyDescent="0.2">
      <c r="A255" s="602" t="s">
        <v>29</v>
      </c>
      <c r="B255" s="582" t="s">
        <v>369</v>
      </c>
      <c r="C255" s="583" t="s">
        <v>370</v>
      </c>
      <c r="D255" s="584" t="s">
        <v>31</v>
      </c>
      <c r="E255" s="585">
        <v>0.54949999999999999</v>
      </c>
      <c r="F255" s="613"/>
      <c r="G255" s="587">
        <f t="shared" si="8"/>
        <v>0</v>
      </c>
    </row>
    <row r="256" spans="1:7" ht="22.5" x14ac:dyDescent="0.2">
      <c r="A256" s="602" t="s">
        <v>29</v>
      </c>
      <c r="B256" s="582" t="s">
        <v>371</v>
      </c>
      <c r="C256" s="583" t="s">
        <v>372</v>
      </c>
      <c r="D256" s="584" t="s">
        <v>31</v>
      </c>
      <c r="E256" s="585">
        <v>0.4284</v>
      </c>
      <c r="F256" s="613"/>
      <c r="G256" s="587">
        <f t="shared" si="8"/>
        <v>0</v>
      </c>
    </row>
    <row r="257" spans="1:7" ht="22.5" x14ac:dyDescent="0.2">
      <c r="A257" s="602" t="s">
        <v>29</v>
      </c>
      <c r="B257" s="582" t="s">
        <v>373</v>
      </c>
      <c r="C257" s="583" t="s">
        <v>374</v>
      </c>
      <c r="D257" s="584" t="s">
        <v>31</v>
      </c>
      <c r="E257" s="585">
        <v>4.3900000000000002E-2</v>
      </c>
      <c r="F257" s="613"/>
      <c r="G257" s="587">
        <f t="shared" si="8"/>
        <v>0</v>
      </c>
    </row>
    <row r="258" spans="1:7" ht="22.5" x14ac:dyDescent="0.2">
      <c r="A258" s="602" t="s">
        <v>29</v>
      </c>
      <c r="B258" s="582" t="s">
        <v>375</v>
      </c>
      <c r="C258" s="583" t="s">
        <v>376</v>
      </c>
      <c r="D258" s="584" t="s">
        <v>31</v>
      </c>
      <c r="E258" s="585">
        <v>3.4200000000000001E-2</v>
      </c>
      <c r="F258" s="613"/>
      <c r="G258" s="587">
        <f t="shared" si="8"/>
        <v>0</v>
      </c>
    </row>
    <row r="259" spans="1:7" ht="22.5" x14ac:dyDescent="0.2">
      <c r="A259" s="602" t="s">
        <v>29</v>
      </c>
      <c r="B259" s="582" t="s">
        <v>381</v>
      </c>
      <c r="C259" s="583" t="s">
        <v>382</v>
      </c>
      <c r="D259" s="584" t="s">
        <v>42</v>
      </c>
      <c r="E259" s="585">
        <v>2.69E-2</v>
      </c>
      <c r="F259" s="613"/>
      <c r="G259" s="587">
        <f t="shared" si="8"/>
        <v>0</v>
      </c>
    </row>
    <row r="260" spans="1:7" ht="22.5" x14ac:dyDescent="0.2">
      <c r="A260" s="602" t="s">
        <v>29</v>
      </c>
      <c r="B260" s="582" t="s">
        <v>437</v>
      </c>
      <c r="C260" s="583" t="s">
        <v>581</v>
      </c>
      <c r="D260" s="584" t="s">
        <v>35</v>
      </c>
      <c r="E260" s="585">
        <v>2.52E-2</v>
      </c>
      <c r="F260" s="613"/>
      <c r="G260" s="587">
        <f t="shared" si="8"/>
        <v>0</v>
      </c>
    </row>
    <row r="261" spans="1:7" ht="22.5" x14ac:dyDescent="0.2">
      <c r="A261" s="602" t="s">
        <v>29</v>
      </c>
      <c r="B261" s="582" t="s">
        <v>385</v>
      </c>
      <c r="C261" s="583" t="s">
        <v>582</v>
      </c>
      <c r="D261" s="584" t="s">
        <v>35</v>
      </c>
      <c r="E261" s="585">
        <v>5.04E-2</v>
      </c>
      <c r="F261" s="613"/>
      <c r="G261" s="587">
        <f t="shared" si="8"/>
        <v>0</v>
      </c>
    </row>
    <row r="262" spans="1:7" x14ac:dyDescent="0.2">
      <c r="A262" s="588" t="s">
        <v>130</v>
      </c>
      <c r="B262" s="589"/>
      <c r="C262" s="590"/>
      <c r="D262" s="589"/>
      <c r="E262" s="589"/>
      <c r="F262" s="591"/>
      <c r="G262" s="592">
        <f>SUM(G222:G261)</f>
        <v>0</v>
      </c>
    </row>
    <row r="263" spans="1:7" x14ac:dyDescent="0.2">
      <c r="A263" s="602"/>
      <c r="B263" s="582"/>
      <c r="C263" s="583"/>
      <c r="D263" s="584"/>
      <c r="E263" s="585"/>
      <c r="F263" s="586"/>
      <c r="G263" s="586"/>
    </row>
    <row r="264" spans="1:7" ht="22.5" x14ac:dyDescent="0.2">
      <c r="A264" s="569" t="s">
        <v>439</v>
      </c>
      <c r="B264" s="570"/>
      <c r="C264" s="571" t="s">
        <v>595</v>
      </c>
      <c r="D264" s="572" t="s">
        <v>31</v>
      </c>
      <c r="E264" s="570"/>
      <c r="F264" s="573"/>
      <c r="G264" s="574">
        <f>G309</f>
        <v>0</v>
      </c>
    </row>
    <row r="265" spans="1:7" x14ac:dyDescent="0.2">
      <c r="A265" s="606"/>
      <c r="B265" s="552"/>
      <c r="C265" s="603"/>
      <c r="D265" s="576"/>
      <c r="E265" s="552"/>
      <c r="F265" s="604"/>
      <c r="G265" s="595"/>
    </row>
    <row r="266" spans="1:7" x14ac:dyDescent="0.2">
      <c r="A266" s="579" t="s">
        <v>124</v>
      </c>
      <c r="B266" s="580"/>
      <c r="C266" s="577" t="s">
        <v>113</v>
      </c>
      <c r="D266" s="576" t="s">
        <v>125</v>
      </c>
      <c r="E266" s="576" t="s">
        <v>126</v>
      </c>
      <c r="F266" s="576" t="s">
        <v>127</v>
      </c>
      <c r="G266" s="578" t="s">
        <v>128</v>
      </c>
    </row>
    <row r="267" spans="1:7" ht="33.75" x14ac:dyDescent="0.2">
      <c r="A267" s="602" t="s">
        <v>39</v>
      </c>
      <c r="B267" s="582" t="s">
        <v>254</v>
      </c>
      <c r="C267" s="583" t="s">
        <v>255</v>
      </c>
      <c r="D267" s="584" t="s">
        <v>256</v>
      </c>
      <c r="E267" s="585">
        <v>2.6800000000000001E-2</v>
      </c>
      <c r="F267" s="613"/>
      <c r="G267" s="587">
        <f t="shared" ref="G267:G308" si="9">ROUNDDOWN(F267*E267,2)</f>
        <v>0</v>
      </c>
    </row>
    <row r="268" spans="1:7" ht="22.5" x14ac:dyDescent="0.2">
      <c r="A268" s="602" t="s">
        <v>39</v>
      </c>
      <c r="B268" s="582" t="s">
        <v>259</v>
      </c>
      <c r="C268" s="583" t="s">
        <v>260</v>
      </c>
      <c r="D268" s="584" t="s">
        <v>35</v>
      </c>
      <c r="E268" s="585">
        <v>2.6800000000000001E-2</v>
      </c>
      <c r="F268" s="613"/>
      <c r="G268" s="587">
        <f t="shared" si="9"/>
        <v>0</v>
      </c>
    </row>
    <row r="269" spans="1:7" ht="22.5" x14ac:dyDescent="0.2">
      <c r="A269" s="602" t="s">
        <v>39</v>
      </c>
      <c r="B269" s="582" t="s">
        <v>261</v>
      </c>
      <c r="C269" s="583" t="s">
        <v>262</v>
      </c>
      <c r="D269" s="584" t="s">
        <v>35</v>
      </c>
      <c r="E269" s="585">
        <v>2.6800000000000001E-2</v>
      </c>
      <c r="F269" s="613"/>
      <c r="G269" s="587">
        <f t="shared" si="9"/>
        <v>0</v>
      </c>
    </row>
    <row r="270" spans="1:7" ht="22.5" x14ac:dyDescent="0.2">
      <c r="A270" s="602" t="s">
        <v>39</v>
      </c>
      <c r="B270" s="582" t="s">
        <v>263</v>
      </c>
      <c r="C270" s="583" t="s">
        <v>264</v>
      </c>
      <c r="D270" s="584" t="s">
        <v>31</v>
      </c>
      <c r="E270" s="585">
        <v>1</v>
      </c>
      <c r="F270" s="613"/>
      <c r="G270" s="587">
        <f t="shared" si="9"/>
        <v>0</v>
      </c>
    </row>
    <row r="271" spans="1:7" ht="22.5" x14ac:dyDescent="0.2">
      <c r="A271" s="602" t="s">
        <v>39</v>
      </c>
      <c r="B271" s="582" t="s">
        <v>452</v>
      </c>
      <c r="C271" s="583" t="s">
        <v>453</v>
      </c>
      <c r="D271" s="584" t="s">
        <v>52</v>
      </c>
      <c r="E271" s="585">
        <v>1.2782</v>
      </c>
      <c r="F271" s="613"/>
      <c r="G271" s="587">
        <f t="shared" si="9"/>
        <v>0</v>
      </c>
    </row>
    <row r="272" spans="1:7" ht="45" x14ac:dyDescent="0.2">
      <c r="A272" s="602" t="s">
        <v>29</v>
      </c>
      <c r="B272" s="582" t="s">
        <v>267</v>
      </c>
      <c r="C272" s="583" t="s">
        <v>268</v>
      </c>
      <c r="D272" s="584" t="s">
        <v>35</v>
      </c>
      <c r="E272" s="585">
        <v>2.6800000000000001E-2</v>
      </c>
      <c r="F272" s="613"/>
      <c r="G272" s="587">
        <f t="shared" si="9"/>
        <v>0</v>
      </c>
    </row>
    <row r="273" spans="1:7" ht="45" x14ac:dyDescent="0.2">
      <c r="A273" s="602" t="s">
        <v>29</v>
      </c>
      <c r="B273" s="582" t="s">
        <v>269</v>
      </c>
      <c r="C273" s="583" t="s">
        <v>270</v>
      </c>
      <c r="D273" s="584" t="s">
        <v>35</v>
      </c>
      <c r="E273" s="585">
        <v>2.6800000000000001E-2</v>
      </c>
      <c r="F273" s="613"/>
      <c r="G273" s="587">
        <f t="shared" si="9"/>
        <v>0</v>
      </c>
    </row>
    <row r="274" spans="1:7" x14ac:dyDescent="0.2">
      <c r="A274" s="602" t="s">
        <v>29</v>
      </c>
      <c r="B274" s="582" t="s">
        <v>447</v>
      </c>
      <c r="C274" s="583" t="s">
        <v>448</v>
      </c>
      <c r="D274" s="584" t="s">
        <v>129</v>
      </c>
      <c r="E274" s="585">
        <v>1.1154999999999999</v>
      </c>
      <c r="F274" s="613"/>
      <c r="G274" s="587">
        <f t="shared" si="9"/>
        <v>0</v>
      </c>
    </row>
    <row r="275" spans="1:7" ht="22.5" x14ac:dyDescent="0.2">
      <c r="A275" s="602" t="s">
        <v>29</v>
      </c>
      <c r="B275" s="582" t="s">
        <v>275</v>
      </c>
      <c r="C275" s="583" t="s">
        <v>276</v>
      </c>
      <c r="D275" s="584" t="s">
        <v>31</v>
      </c>
      <c r="E275" s="585">
        <v>1.4293</v>
      </c>
      <c r="F275" s="613"/>
      <c r="G275" s="587">
        <f t="shared" si="9"/>
        <v>0</v>
      </c>
    </row>
    <row r="276" spans="1:7" ht="22.5" x14ac:dyDescent="0.2">
      <c r="A276" s="602" t="s">
        <v>29</v>
      </c>
      <c r="B276" s="582" t="s">
        <v>279</v>
      </c>
      <c r="C276" s="583" t="s">
        <v>280</v>
      </c>
      <c r="D276" s="584" t="s">
        <v>52</v>
      </c>
      <c r="E276" s="585">
        <v>8.8599999999999998E-2</v>
      </c>
      <c r="F276" s="613"/>
      <c r="G276" s="587">
        <f t="shared" si="9"/>
        <v>0</v>
      </c>
    </row>
    <row r="277" spans="1:7" ht="22.5" x14ac:dyDescent="0.2">
      <c r="A277" s="602" t="s">
        <v>29</v>
      </c>
      <c r="B277" s="582" t="s">
        <v>283</v>
      </c>
      <c r="C277" s="583" t="s">
        <v>284</v>
      </c>
      <c r="D277" s="584" t="s">
        <v>52</v>
      </c>
      <c r="E277" s="585">
        <v>0.14230000000000001</v>
      </c>
      <c r="F277" s="613"/>
      <c r="G277" s="587">
        <f t="shared" si="9"/>
        <v>0</v>
      </c>
    </row>
    <row r="278" spans="1:7" ht="33.75" x14ac:dyDescent="0.2">
      <c r="A278" s="602" t="s">
        <v>29</v>
      </c>
      <c r="B278" s="582" t="s">
        <v>285</v>
      </c>
      <c r="C278" s="583" t="s">
        <v>286</v>
      </c>
      <c r="D278" s="584" t="s">
        <v>35</v>
      </c>
      <c r="E278" s="585">
        <v>5.3699999999999998E-2</v>
      </c>
      <c r="F278" s="613"/>
      <c r="G278" s="587">
        <f t="shared" si="9"/>
        <v>0</v>
      </c>
    </row>
    <row r="279" spans="1:7" ht="22.5" x14ac:dyDescent="0.2">
      <c r="A279" s="602" t="s">
        <v>29</v>
      </c>
      <c r="B279" s="582" t="s">
        <v>303</v>
      </c>
      <c r="C279" s="583" t="s">
        <v>304</v>
      </c>
      <c r="D279" s="584" t="s">
        <v>35</v>
      </c>
      <c r="E279" s="585">
        <v>2.6800000000000001E-2</v>
      </c>
      <c r="F279" s="613"/>
      <c r="G279" s="587">
        <f t="shared" si="9"/>
        <v>0</v>
      </c>
    </row>
    <row r="280" spans="1:7" ht="45" x14ac:dyDescent="0.2">
      <c r="A280" s="602" t="s">
        <v>29</v>
      </c>
      <c r="B280" s="582" t="s">
        <v>305</v>
      </c>
      <c r="C280" s="583" t="s">
        <v>306</v>
      </c>
      <c r="D280" s="584" t="s">
        <v>52</v>
      </c>
      <c r="E280" s="585">
        <v>0.3221</v>
      </c>
      <c r="F280" s="613"/>
      <c r="G280" s="587">
        <f t="shared" si="9"/>
        <v>0</v>
      </c>
    </row>
    <row r="281" spans="1:7" ht="33.75" x14ac:dyDescent="0.2">
      <c r="A281" s="602" t="s">
        <v>29</v>
      </c>
      <c r="B281" s="582" t="s">
        <v>307</v>
      </c>
      <c r="C281" s="583" t="s">
        <v>308</v>
      </c>
      <c r="D281" s="584" t="s">
        <v>52</v>
      </c>
      <c r="E281" s="585">
        <v>0.53690000000000004</v>
      </c>
      <c r="F281" s="613"/>
      <c r="G281" s="587">
        <f t="shared" si="9"/>
        <v>0</v>
      </c>
    </row>
    <row r="282" spans="1:7" ht="22.5" x14ac:dyDescent="0.2">
      <c r="A282" s="602" t="s">
        <v>29</v>
      </c>
      <c r="B282" s="582" t="s">
        <v>311</v>
      </c>
      <c r="C282" s="583" t="s">
        <v>312</v>
      </c>
      <c r="D282" s="584" t="s">
        <v>52</v>
      </c>
      <c r="E282" s="585">
        <v>0.3221</v>
      </c>
      <c r="F282" s="613"/>
      <c r="G282" s="587">
        <f t="shared" si="9"/>
        <v>0</v>
      </c>
    </row>
    <row r="283" spans="1:7" ht="22.5" x14ac:dyDescent="0.2">
      <c r="A283" s="602" t="s">
        <v>29</v>
      </c>
      <c r="B283" s="582" t="s">
        <v>313</v>
      </c>
      <c r="C283" s="583" t="s">
        <v>314</v>
      </c>
      <c r="D283" s="584" t="s">
        <v>52</v>
      </c>
      <c r="E283" s="585">
        <v>0.53690000000000004</v>
      </c>
      <c r="F283" s="613"/>
      <c r="G283" s="587">
        <f t="shared" si="9"/>
        <v>0</v>
      </c>
    </row>
    <row r="284" spans="1:7" ht="22.5" x14ac:dyDescent="0.2">
      <c r="A284" s="602" t="s">
        <v>29</v>
      </c>
      <c r="B284" s="582" t="s">
        <v>315</v>
      </c>
      <c r="C284" s="583" t="s">
        <v>316</v>
      </c>
      <c r="D284" s="584" t="s">
        <v>35</v>
      </c>
      <c r="E284" s="585">
        <v>0.1074</v>
      </c>
      <c r="F284" s="613"/>
      <c r="G284" s="587">
        <f t="shared" si="9"/>
        <v>0</v>
      </c>
    </row>
    <row r="285" spans="1:7" ht="22.5" x14ac:dyDescent="0.2">
      <c r="A285" s="602" t="s">
        <v>29</v>
      </c>
      <c r="B285" s="582" t="s">
        <v>317</v>
      </c>
      <c r="C285" s="583" t="s">
        <v>318</v>
      </c>
      <c r="D285" s="584" t="s">
        <v>52</v>
      </c>
      <c r="E285" s="585">
        <v>0.85909999999999997</v>
      </c>
      <c r="F285" s="613"/>
      <c r="G285" s="587">
        <f t="shared" si="9"/>
        <v>0</v>
      </c>
    </row>
    <row r="286" spans="1:7" ht="22.5" x14ac:dyDescent="0.2">
      <c r="A286" s="602" t="s">
        <v>29</v>
      </c>
      <c r="B286" s="582" t="s">
        <v>319</v>
      </c>
      <c r="C286" s="583" t="s">
        <v>320</v>
      </c>
      <c r="D286" s="584" t="s">
        <v>52</v>
      </c>
      <c r="E286" s="585">
        <v>2.5503</v>
      </c>
      <c r="F286" s="613"/>
      <c r="G286" s="587">
        <f t="shared" si="9"/>
        <v>0</v>
      </c>
    </row>
    <row r="287" spans="1:7" ht="22.5" x14ac:dyDescent="0.2">
      <c r="A287" s="602" t="s">
        <v>29</v>
      </c>
      <c r="B287" s="582" t="s">
        <v>323</v>
      </c>
      <c r="C287" s="583" t="s">
        <v>324</v>
      </c>
      <c r="D287" s="584" t="s">
        <v>35</v>
      </c>
      <c r="E287" s="585">
        <v>0.16109999999999999</v>
      </c>
      <c r="F287" s="613"/>
      <c r="G287" s="587">
        <f t="shared" si="9"/>
        <v>0</v>
      </c>
    </row>
    <row r="288" spans="1:7" ht="22.5" x14ac:dyDescent="0.2">
      <c r="A288" s="602" t="s">
        <v>29</v>
      </c>
      <c r="B288" s="582" t="s">
        <v>327</v>
      </c>
      <c r="C288" s="583" t="s">
        <v>328</v>
      </c>
      <c r="D288" s="584" t="s">
        <v>35</v>
      </c>
      <c r="E288" s="585">
        <v>2.6800000000000001E-2</v>
      </c>
      <c r="F288" s="613"/>
      <c r="G288" s="587">
        <f t="shared" si="9"/>
        <v>0</v>
      </c>
    </row>
    <row r="289" spans="1:7" ht="22.5" x14ac:dyDescent="0.2">
      <c r="A289" s="602" t="s">
        <v>29</v>
      </c>
      <c r="B289" s="582" t="s">
        <v>329</v>
      </c>
      <c r="C289" s="583" t="s">
        <v>330</v>
      </c>
      <c r="D289" s="584" t="s">
        <v>35</v>
      </c>
      <c r="E289" s="585">
        <v>0.13420000000000001</v>
      </c>
      <c r="F289" s="613"/>
      <c r="G289" s="587">
        <f t="shared" si="9"/>
        <v>0</v>
      </c>
    </row>
    <row r="290" spans="1:7" ht="22.5" x14ac:dyDescent="0.2">
      <c r="A290" s="602" t="s">
        <v>29</v>
      </c>
      <c r="B290" s="582" t="s">
        <v>331</v>
      </c>
      <c r="C290" s="583" t="s">
        <v>332</v>
      </c>
      <c r="D290" s="584" t="s">
        <v>35</v>
      </c>
      <c r="E290" s="585">
        <v>2.6800000000000001E-2</v>
      </c>
      <c r="F290" s="613"/>
      <c r="G290" s="587">
        <f t="shared" si="9"/>
        <v>0</v>
      </c>
    </row>
    <row r="291" spans="1:7" ht="33.75" x14ac:dyDescent="0.2">
      <c r="A291" s="602" t="s">
        <v>29</v>
      </c>
      <c r="B291" s="582" t="s">
        <v>333</v>
      </c>
      <c r="C291" s="583" t="s">
        <v>334</v>
      </c>
      <c r="D291" s="584" t="s">
        <v>31</v>
      </c>
      <c r="E291" s="585">
        <v>1.4510000000000001</v>
      </c>
      <c r="F291" s="613"/>
      <c r="G291" s="587">
        <f t="shared" si="9"/>
        <v>0</v>
      </c>
    </row>
    <row r="292" spans="1:7" x14ac:dyDescent="0.2">
      <c r="A292" s="602" t="s">
        <v>29</v>
      </c>
      <c r="B292" s="582" t="s">
        <v>335</v>
      </c>
      <c r="C292" s="583" t="s">
        <v>336</v>
      </c>
      <c r="D292" s="584" t="s">
        <v>42</v>
      </c>
      <c r="E292" s="585">
        <v>3.9E-2</v>
      </c>
      <c r="F292" s="613"/>
      <c r="G292" s="587">
        <f t="shared" si="9"/>
        <v>0</v>
      </c>
    </row>
    <row r="293" spans="1:7" ht="33.75" x14ac:dyDescent="0.2">
      <c r="A293" s="602" t="s">
        <v>29</v>
      </c>
      <c r="B293" s="582" t="s">
        <v>337</v>
      </c>
      <c r="C293" s="583" t="s">
        <v>338</v>
      </c>
      <c r="D293" s="584" t="s">
        <v>31</v>
      </c>
      <c r="E293" s="585">
        <v>1.4510000000000001</v>
      </c>
      <c r="F293" s="613"/>
      <c r="G293" s="587">
        <f t="shared" si="9"/>
        <v>0</v>
      </c>
    </row>
    <row r="294" spans="1:7" ht="22.5" x14ac:dyDescent="0.2">
      <c r="A294" s="602" t="s">
        <v>29</v>
      </c>
      <c r="B294" s="582" t="s">
        <v>341</v>
      </c>
      <c r="C294" s="583" t="s">
        <v>342</v>
      </c>
      <c r="D294" s="584" t="s">
        <v>31</v>
      </c>
      <c r="E294" s="585">
        <v>8.9999999999999993E-3</v>
      </c>
      <c r="F294" s="613"/>
      <c r="G294" s="587">
        <f t="shared" si="9"/>
        <v>0</v>
      </c>
    </row>
    <row r="295" spans="1:7" ht="22.5" x14ac:dyDescent="0.2">
      <c r="A295" s="602" t="s">
        <v>29</v>
      </c>
      <c r="B295" s="582" t="s">
        <v>343</v>
      </c>
      <c r="C295" s="583" t="s">
        <v>344</v>
      </c>
      <c r="D295" s="584" t="s">
        <v>31</v>
      </c>
      <c r="E295" s="585">
        <v>1.4510000000000001</v>
      </c>
      <c r="F295" s="613"/>
      <c r="G295" s="587">
        <f t="shared" si="9"/>
        <v>0</v>
      </c>
    </row>
    <row r="296" spans="1:7" ht="22.5" x14ac:dyDescent="0.2">
      <c r="A296" s="602" t="s">
        <v>29</v>
      </c>
      <c r="B296" s="582" t="s">
        <v>345</v>
      </c>
      <c r="C296" s="583" t="s">
        <v>346</v>
      </c>
      <c r="D296" s="584" t="s">
        <v>35</v>
      </c>
      <c r="E296" s="585">
        <v>0.18790000000000001</v>
      </c>
      <c r="F296" s="613"/>
      <c r="G296" s="587">
        <f t="shared" si="9"/>
        <v>0</v>
      </c>
    </row>
    <row r="297" spans="1:7" ht="22.5" x14ac:dyDescent="0.2">
      <c r="A297" s="602" t="s">
        <v>29</v>
      </c>
      <c r="B297" s="582" t="s">
        <v>347</v>
      </c>
      <c r="C297" s="583" t="s">
        <v>348</v>
      </c>
      <c r="D297" s="584" t="s">
        <v>35</v>
      </c>
      <c r="E297" s="585">
        <v>2.6800000000000001E-2</v>
      </c>
      <c r="F297" s="613"/>
      <c r="G297" s="587">
        <f t="shared" si="9"/>
        <v>0</v>
      </c>
    </row>
    <row r="298" spans="1:7" x14ac:dyDescent="0.2">
      <c r="A298" s="602" t="s">
        <v>29</v>
      </c>
      <c r="B298" s="582" t="s">
        <v>579</v>
      </c>
      <c r="C298" s="583" t="s">
        <v>580</v>
      </c>
      <c r="D298" s="584" t="s">
        <v>42</v>
      </c>
      <c r="E298" s="585">
        <v>0.01</v>
      </c>
      <c r="F298" s="613"/>
      <c r="G298" s="587">
        <f t="shared" si="9"/>
        <v>0</v>
      </c>
    </row>
    <row r="299" spans="1:7" ht="22.5" x14ac:dyDescent="0.2">
      <c r="A299" s="602" t="s">
        <v>38</v>
      </c>
      <c r="B299" s="582" t="s">
        <v>389</v>
      </c>
      <c r="C299" s="583" t="s">
        <v>390</v>
      </c>
      <c r="D299" s="584" t="s">
        <v>35</v>
      </c>
      <c r="E299" s="585">
        <v>0.16109999999999999</v>
      </c>
      <c r="F299" s="613"/>
      <c r="G299" s="587">
        <f t="shared" si="9"/>
        <v>0</v>
      </c>
    </row>
    <row r="300" spans="1:7" ht="22.5" x14ac:dyDescent="0.2">
      <c r="A300" s="602" t="s">
        <v>29</v>
      </c>
      <c r="B300" s="582" t="s">
        <v>361</v>
      </c>
      <c r="C300" s="583" t="s">
        <v>362</v>
      </c>
      <c r="D300" s="584" t="s">
        <v>35</v>
      </c>
      <c r="E300" s="585">
        <v>2.6800000000000001E-2</v>
      </c>
      <c r="F300" s="613"/>
      <c r="G300" s="587">
        <f t="shared" si="9"/>
        <v>0</v>
      </c>
    </row>
    <row r="301" spans="1:7" ht="22.5" x14ac:dyDescent="0.2">
      <c r="A301" s="602" t="s">
        <v>29</v>
      </c>
      <c r="B301" s="582" t="s">
        <v>454</v>
      </c>
      <c r="C301" s="583" t="s">
        <v>455</v>
      </c>
      <c r="D301" s="584" t="s">
        <v>35</v>
      </c>
      <c r="E301" s="585">
        <v>2.6800000000000001E-2</v>
      </c>
      <c r="F301" s="613"/>
      <c r="G301" s="587">
        <f t="shared" si="9"/>
        <v>0</v>
      </c>
    </row>
    <row r="302" spans="1:7" ht="22.5" x14ac:dyDescent="0.2">
      <c r="A302" s="602" t="s">
        <v>29</v>
      </c>
      <c r="B302" s="582" t="s">
        <v>365</v>
      </c>
      <c r="C302" s="583" t="s">
        <v>366</v>
      </c>
      <c r="D302" s="584" t="s">
        <v>31</v>
      </c>
      <c r="E302" s="585">
        <v>0.1449</v>
      </c>
      <c r="F302" s="613"/>
      <c r="G302" s="587">
        <f t="shared" si="9"/>
        <v>0</v>
      </c>
    </row>
    <row r="303" spans="1:7" ht="22.5" x14ac:dyDescent="0.2">
      <c r="A303" s="602" t="s">
        <v>29</v>
      </c>
      <c r="B303" s="582" t="s">
        <v>369</v>
      </c>
      <c r="C303" s="583" t="s">
        <v>370</v>
      </c>
      <c r="D303" s="584" t="s">
        <v>31</v>
      </c>
      <c r="E303" s="585">
        <v>0.1668</v>
      </c>
      <c r="F303" s="613"/>
      <c r="G303" s="587">
        <f t="shared" si="9"/>
        <v>0</v>
      </c>
    </row>
    <row r="304" spans="1:7" ht="22.5" x14ac:dyDescent="0.2">
      <c r="A304" s="602" t="s">
        <v>29</v>
      </c>
      <c r="B304" s="582" t="s">
        <v>371</v>
      </c>
      <c r="C304" s="583" t="s">
        <v>372</v>
      </c>
      <c r="D304" s="584" t="s">
        <v>31</v>
      </c>
      <c r="E304" s="585">
        <v>0.22639999999999999</v>
      </c>
      <c r="F304" s="613"/>
      <c r="G304" s="587">
        <f t="shared" si="9"/>
        <v>0</v>
      </c>
    </row>
    <row r="305" spans="1:9" ht="22.5" x14ac:dyDescent="0.2">
      <c r="A305" s="602" t="s">
        <v>29</v>
      </c>
      <c r="B305" s="582" t="s">
        <v>371</v>
      </c>
      <c r="C305" s="583" t="s">
        <v>372</v>
      </c>
      <c r="D305" s="584" t="s">
        <v>31</v>
      </c>
      <c r="E305" s="585">
        <v>0.17649999999999999</v>
      </c>
      <c r="F305" s="613"/>
      <c r="G305" s="587">
        <f t="shared" si="9"/>
        <v>0</v>
      </c>
    </row>
    <row r="306" spans="1:9" ht="22.5" x14ac:dyDescent="0.2">
      <c r="A306" s="602" t="s">
        <v>29</v>
      </c>
      <c r="B306" s="582" t="s">
        <v>381</v>
      </c>
      <c r="C306" s="583" t="s">
        <v>382</v>
      </c>
      <c r="D306" s="584" t="s">
        <v>42</v>
      </c>
      <c r="E306" s="585">
        <v>0.04</v>
      </c>
      <c r="F306" s="613"/>
      <c r="G306" s="587">
        <f t="shared" si="9"/>
        <v>0</v>
      </c>
    </row>
    <row r="307" spans="1:9" ht="22.5" x14ac:dyDescent="0.2">
      <c r="A307" s="602" t="s">
        <v>29</v>
      </c>
      <c r="B307" s="582" t="s">
        <v>437</v>
      </c>
      <c r="C307" s="583" t="s">
        <v>581</v>
      </c>
      <c r="D307" s="584" t="s">
        <v>35</v>
      </c>
      <c r="E307" s="585">
        <v>2.6800000000000001E-2</v>
      </c>
      <c r="F307" s="613"/>
      <c r="G307" s="587">
        <f t="shared" si="9"/>
        <v>0</v>
      </c>
    </row>
    <row r="308" spans="1:9" ht="22.5" x14ac:dyDescent="0.2">
      <c r="A308" s="602" t="s">
        <v>29</v>
      </c>
      <c r="B308" s="582" t="s">
        <v>385</v>
      </c>
      <c r="C308" s="583" t="s">
        <v>582</v>
      </c>
      <c r="D308" s="584" t="s">
        <v>35</v>
      </c>
      <c r="E308" s="585">
        <v>0.1074</v>
      </c>
      <c r="F308" s="613"/>
      <c r="G308" s="587">
        <f t="shared" si="9"/>
        <v>0</v>
      </c>
    </row>
    <row r="309" spans="1:9" x14ac:dyDescent="0.2">
      <c r="A309" s="588" t="s">
        <v>130</v>
      </c>
      <c r="B309" s="589"/>
      <c r="C309" s="590"/>
      <c r="D309" s="589"/>
      <c r="E309" s="589"/>
      <c r="F309" s="591"/>
      <c r="G309" s="592">
        <f>SUM(G267:G308)</f>
        <v>0</v>
      </c>
    </row>
    <row r="310" spans="1:9" x14ac:dyDescent="0.2">
      <c r="A310" s="602"/>
      <c r="B310" s="582"/>
      <c r="C310" s="583"/>
      <c r="D310" s="584"/>
      <c r="E310" s="585"/>
      <c r="F310" s="586"/>
      <c r="G310" s="586"/>
    </row>
    <row r="311" spans="1:9" x14ac:dyDescent="0.2">
      <c r="A311" s="569" t="s">
        <v>451</v>
      </c>
      <c r="B311" s="570"/>
      <c r="C311" s="571" t="s">
        <v>458</v>
      </c>
      <c r="D311" s="607" t="s">
        <v>35</v>
      </c>
      <c r="E311" s="570"/>
      <c r="F311" s="573"/>
      <c r="G311" s="574">
        <f>G316</f>
        <v>0</v>
      </c>
    </row>
    <row r="312" spans="1:9" x14ac:dyDescent="0.2">
      <c r="A312" s="606"/>
      <c r="B312" s="552"/>
      <c r="C312" s="603"/>
      <c r="D312" s="608"/>
      <c r="E312" s="552"/>
      <c r="F312" s="604"/>
      <c r="G312" s="595"/>
    </row>
    <row r="313" spans="1:9" x14ac:dyDescent="0.2">
      <c r="A313" s="579" t="s">
        <v>124</v>
      </c>
      <c r="B313" s="580"/>
      <c r="C313" s="577" t="s">
        <v>113</v>
      </c>
      <c r="D313" s="576" t="s">
        <v>125</v>
      </c>
      <c r="E313" s="576"/>
      <c r="F313" s="576" t="s">
        <v>127</v>
      </c>
      <c r="G313" s="578" t="s">
        <v>128</v>
      </c>
    </row>
    <row r="314" spans="1:9" x14ac:dyDescent="0.2">
      <c r="A314" s="602" t="s">
        <v>204</v>
      </c>
      <c r="B314" s="582">
        <v>94243</v>
      </c>
      <c r="C314" s="583" t="s">
        <v>208</v>
      </c>
      <c r="D314" s="584" t="s">
        <v>35</v>
      </c>
      <c r="E314" s="609">
        <v>2400</v>
      </c>
      <c r="F314" s="613"/>
      <c r="G314" s="587">
        <f t="shared" ref="G314:G315" si="10">ROUNDDOWN(F314*E314,2)</f>
        <v>0</v>
      </c>
      <c r="I314" s="535"/>
    </row>
    <row r="315" spans="1:9" x14ac:dyDescent="0.2">
      <c r="A315" s="602" t="s">
        <v>56</v>
      </c>
      <c r="B315" s="582" t="s">
        <v>205</v>
      </c>
      <c r="C315" s="583" t="s">
        <v>209</v>
      </c>
      <c r="D315" s="584" t="s">
        <v>210</v>
      </c>
      <c r="E315" s="609">
        <v>3840</v>
      </c>
      <c r="F315" s="613"/>
      <c r="G315" s="587">
        <f t="shared" si="10"/>
        <v>0</v>
      </c>
      <c r="I315" s="535"/>
    </row>
    <row r="316" spans="1:9" x14ac:dyDescent="0.2">
      <c r="A316" s="588" t="s">
        <v>130</v>
      </c>
      <c r="B316" s="589"/>
      <c r="C316" s="590"/>
      <c r="D316" s="589"/>
      <c r="E316" s="589"/>
      <c r="F316" s="591"/>
      <c r="G316" s="592">
        <f>SUM(G314:G315)</f>
        <v>0</v>
      </c>
    </row>
    <row r="317" spans="1:9" x14ac:dyDescent="0.2">
      <c r="A317" s="602"/>
      <c r="B317" s="582"/>
      <c r="C317" s="583"/>
      <c r="D317" s="584"/>
      <c r="E317" s="585"/>
      <c r="F317" s="586"/>
      <c r="G317" s="586"/>
    </row>
    <row r="318" spans="1:9" x14ac:dyDescent="0.2">
      <c r="A318" s="569" t="s">
        <v>457</v>
      </c>
      <c r="B318" s="570"/>
      <c r="C318" s="571" t="s">
        <v>463</v>
      </c>
      <c r="D318" s="607" t="s">
        <v>35</v>
      </c>
      <c r="E318" s="570"/>
      <c r="F318" s="573"/>
      <c r="G318" s="574">
        <f>G326</f>
        <v>0</v>
      </c>
    </row>
    <row r="319" spans="1:9" x14ac:dyDescent="0.2">
      <c r="A319" s="606"/>
      <c r="B319" s="552"/>
      <c r="C319" s="603"/>
      <c r="D319" s="608"/>
      <c r="E319" s="552"/>
      <c r="F319" s="604"/>
      <c r="G319" s="595"/>
    </row>
    <row r="320" spans="1:9" x14ac:dyDescent="0.2">
      <c r="A320" s="579" t="s">
        <v>124</v>
      </c>
      <c r="B320" s="580"/>
      <c r="C320" s="577" t="s">
        <v>113</v>
      </c>
      <c r="D320" s="576" t="s">
        <v>125</v>
      </c>
      <c r="E320" s="576"/>
      <c r="F320" s="576" t="s">
        <v>127</v>
      </c>
      <c r="G320" s="578" t="s">
        <v>128</v>
      </c>
    </row>
    <row r="321" spans="1:7" x14ac:dyDescent="0.2">
      <c r="A321" s="602" t="s">
        <v>56</v>
      </c>
      <c r="B321" s="582" t="s">
        <v>217</v>
      </c>
      <c r="C321" s="583" t="s">
        <v>218</v>
      </c>
      <c r="D321" s="584" t="s">
        <v>219</v>
      </c>
      <c r="E321" s="585">
        <v>49.85</v>
      </c>
      <c r="F321" s="613"/>
      <c r="G321" s="587">
        <f t="shared" ref="G321:G324" si="11">ROUNDDOWN(F321*E321,2)</f>
        <v>0</v>
      </c>
    </row>
    <row r="322" spans="1:7" x14ac:dyDescent="0.2">
      <c r="A322" s="602" t="s">
        <v>32</v>
      </c>
      <c r="B322" s="582">
        <v>7016000</v>
      </c>
      <c r="C322" s="583" t="s">
        <v>466</v>
      </c>
      <c r="D322" s="584" t="s">
        <v>42</v>
      </c>
      <c r="E322" s="585">
        <v>0.91</v>
      </c>
      <c r="F322" s="613"/>
      <c r="G322" s="587">
        <f t="shared" si="11"/>
        <v>0</v>
      </c>
    </row>
    <row r="323" spans="1:7" ht="22.5" x14ac:dyDescent="0.2">
      <c r="A323" s="602" t="s">
        <v>29</v>
      </c>
      <c r="B323" s="582" t="s">
        <v>467</v>
      </c>
      <c r="C323" s="583" t="s">
        <v>468</v>
      </c>
      <c r="D323" s="584" t="s">
        <v>31</v>
      </c>
      <c r="E323" s="585">
        <v>9.2100000000000009</v>
      </c>
      <c r="F323" s="613"/>
      <c r="G323" s="587">
        <f t="shared" si="11"/>
        <v>0</v>
      </c>
    </row>
    <row r="324" spans="1:7" ht="22.5" x14ac:dyDescent="0.2">
      <c r="A324" s="602" t="s">
        <v>29</v>
      </c>
      <c r="B324" s="582" t="s">
        <v>231</v>
      </c>
      <c r="C324" s="583" t="s">
        <v>232</v>
      </c>
      <c r="D324" s="584" t="s">
        <v>42</v>
      </c>
      <c r="E324" s="585">
        <v>0.11</v>
      </c>
      <c r="F324" s="613"/>
      <c r="G324" s="587">
        <f t="shared" si="11"/>
        <v>0</v>
      </c>
    </row>
    <row r="325" spans="1:7" ht="22.5" x14ac:dyDescent="0.2">
      <c r="A325" s="602" t="s">
        <v>39</v>
      </c>
      <c r="B325" s="582" t="s">
        <v>469</v>
      </c>
      <c r="C325" s="583" t="s">
        <v>470</v>
      </c>
      <c r="D325" s="584" t="s">
        <v>35</v>
      </c>
      <c r="E325" s="585">
        <v>2</v>
      </c>
      <c r="F325" s="613"/>
      <c r="G325" s="587">
        <f t="shared" ref="G325" si="12">ROUNDDOWN(F325*E325,2)</f>
        <v>0</v>
      </c>
    </row>
    <row r="326" spans="1:7" x14ac:dyDescent="0.2">
      <c r="A326" s="588" t="s">
        <v>130</v>
      </c>
      <c r="B326" s="589"/>
      <c r="C326" s="590"/>
      <c r="D326" s="589"/>
      <c r="E326" s="589"/>
      <c r="F326" s="591"/>
      <c r="G326" s="592">
        <f>SUM(G321:G325)</f>
        <v>0</v>
      </c>
    </row>
    <row r="327" spans="1:7" x14ac:dyDescent="0.2">
      <c r="A327" s="602"/>
      <c r="B327" s="582"/>
      <c r="C327" s="583"/>
      <c r="D327" s="584"/>
      <c r="E327" s="585"/>
      <c r="F327" s="586"/>
      <c r="G327" s="586"/>
    </row>
    <row r="328" spans="1:7" x14ac:dyDescent="0.2">
      <c r="A328" s="569" t="s">
        <v>464</v>
      </c>
      <c r="B328" s="570"/>
      <c r="C328" s="571" t="s">
        <v>484</v>
      </c>
      <c r="D328" s="607" t="s">
        <v>35</v>
      </c>
      <c r="E328" s="570"/>
      <c r="F328" s="573"/>
      <c r="G328" s="574">
        <f>G335</f>
        <v>0</v>
      </c>
    </row>
    <row r="329" spans="1:7" x14ac:dyDescent="0.2">
      <c r="A329" s="606"/>
      <c r="B329" s="552"/>
      <c r="C329" s="603"/>
      <c r="D329" s="608"/>
      <c r="E329" s="552"/>
      <c r="F329" s="604"/>
      <c r="G329" s="595"/>
    </row>
    <row r="330" spans="1:7" x14ac:dyDescent="0.2">
      <c r="A330" s="579" t="s">
        <v>124</v>
      </c>
      <c r="B330" s="580"/>
      <c r="C330" s="577" t="s">
        <v>113</v>
      </c>
      <c r="D330" s="576" t="s">
        <v>125</v>
      </c>
      <c r="E330" s="576"/>
      <c r="F330" s="576" t="s">
        <v>127</v>
      </c>
      <c r="G330" s="578" t="s">
        <v>128</v>
      </c>
    </row>
    <row r="331" spans="1:7" x14ac:dyDescent="0.2">
      <c r="A331" s="602" t="s">
        <v>56</v>
      </c>
      <c r="B331" s="582" t="s">
        <v>217</v>
      </c>
      <c r="C331" s="583" t="s">
        <v>218</v>
      </c>
      <c r="D331" s="584" t="s">
        <v>219</v>
      </c>
      <c r="E331" s="585">
        <v>1975</v>
      </c>
      <c r="F331" s="613"/>
      <c r="G331" s="587">
        <f t="shared" ref="G331:G334" si="13">ROUNDDOWN(F331*E331,2)</f>
        <v>0</v>
      </c>
    </row>
    <row r="332" spans="1:7" x14ac:dyDescent="0.2">
      <c r="A332" s="602" t="s">
        <v>32</v>
      </c>
      <c r="B332" s="582" t="s">
        <v>465</v>
      </c>
      <c r="C332" s="583" t="s">
        <v>466</v>
      </c>
      <c r="D332" s="584" t="s">
        <v>42</v>
      </c>
      <c r="E332" s="585">
        <v>20.63</v>
      </c>
      <c r="F332" s="613"/>
      <c r="G332" s="587">
        <f t="shared" si="13"/>
        <v>0</v>
      </c>
    </row>
    <row r="333" spans="1:7" x14ac:dyDescent="0.2">
      <c r="A333" s="602" t="s">
        <v>32</v>
      </c>
      <c r="B333" s="582" t="s">
        <v>67</v>
      </c>
      <c r="C333" s="583" t="s">
        <v>27</v>
      </c>
      <c r="D333" s="584" t="s">
        <v>31</v>
      </c>
      <c r="E333" s="585">
        <v>93.23</v>
      </c>
      <c r="F333" s="613"/>
      <c r="G333" s="587">
        <f t="shared" si="13"/>
        <v>0</v>
      </c>
    </row>
    <row r="334" spans="1:7" ht="22.5" x14ac:dyDescent="0.2">
      <c r="A334" s="602" t="s">
        <v>29</v>
      </c>
      <c r="B334" s="582" t="s">
        <v>231</v>
      </c>
      <c r="C334" s="583" t="s">
        <v>232</v>
      </c>
      <c r="D334" s="584" t="s">
        <v>42</v>
      </c>
      <c r="E334" s="585">
        <v>2.41</v>
      </c>
      <c r="F334" s="613"/>
      <c r="G334" s="587">
        <f t="shared" si="13"/>
        <v>0</v>
      </c>
    </row>
    <row r="335" spans="1:7" x14ac:dyDescent="0.2">
      <c r="A335" s="588" t="s">
        <v>130</v>
      </c>
      <c r="B335" s="589"/>
      <c r="C335" s="590"/>
      <c r="D335" s="589"/>
      <c r="E335" s="589"/>
      <c r="F335" s="591"/>
      <c r="G335" s="592">
        <f>SUM(G331:G334)</f>
        <v>0</v>
      </c>
    </row>
    <row r="336" spans="1:7" x14ac:dyDescent="0.2">
      <c r="A336" s="602"/>
      <c r="B336" s="582"/>
      <c r="C336" s="583"/>
      <c r="D336" s="584"/>
      <c r="E336" s="585"/>
      <c r="F336" s="586"/>
      <c r="G336" s="586"/>
    </row>
    <row r="337" spans="1:7" ht="22.5" x14ac:dyDescent="0.2">
      <c r="A337" s="569" t="s">
        <v>524</v>
      </c>
      <c r="B337" s="570"/>
      <c r="C337" s="571" t="s">
        <v>525</v>
      </c>
      <c r="D337" s="607" t="s">
        <v>31</v>
      </c>
      <c r="E337" s="570"/>
      <c r="F337" s="573"/>
      <c r="G337" s="574">
        <f>G347</f>
        <v>0</v>
      </c>
    </row>
    <row r="338" spans="1:7" x14ac:dyDescent="0.2">
      <c r="A338" s="606"/>
      <c r="B338" s="552"/>
      <c r="C338" s="603"/>
      <c r="D338" s="608"/>
      <c r="E338" s="552"/>
      <c r="F338" s="604"/>
      <c r="G338" s="595"/>
    </row>
    <row r="339" spans="1:7" x14ac:dyDescent="0.2">
      <c r="A339" s="579" t="s">
        <v>124</v>
      </c>
      <c r="B339" s="580"/>
      <c r="C339" s="577" t="s">
        <v>113</v>
      </c>
      <c r="D339" s="576" t="s">
        <v>125</v>
      </c>
      <c r="E339" s="576" t="s">
        <v>126</v>
      </c>
      <c r="F339" s="576" t="s">
        <v>127</v>
      </c>
      <c r="G339" s="578" t="s">
        <v>128</v>
      </c>
    </row>
    <row r="340" spans="1:7" ht="22.5" x14ac:dyDescent="0.2">
      <c r="A340" s="610" t="s">
        <v>29</v>
      </c>
      <c r="B340" s="611">
        <v>92265</v>
      </c>
      <c r="C340" s="583" t="s">
        <v>526</v>
      </c>
      <c r="D340" s="584" t="s">
        <v>31</v>
      </c>
      <c r="E340" s="584">
        <v>0.41399999999999998</v>
      </c>
      <c r="F340" s="613"/>
      <c r="G340" s="587">
        <f>ROUNDDOWN(F340*E340,2)</f>
        <v>0</v>
      </c>
    </row>
    <row r="341" spans="1:7" x14ac:dyDescent="0.2">
      <c r="A341" s="610" t="s">
        <v>29</v>
      </c>
      <c r="B341" s="611">
        <v>88262</v>
      </c>
      <c r="C341" s="583" t="s">
        <v>448</v>
      </c>
      <c r="D341" s="584" t="s">
        <v>129</v>
      </c>
      <c r="E341" s="584">
        <v>1.635</v>
      </c>
      <c r="F341" s="613"/>
      <c r="G341" s="587">
        <f t="shared" ref="G341:G346" si="14">ROUNDDOWN(F341*E341,2)</f>
        <v>0</v>
      </c>
    </row>
    <row r="342" spans="1:7" x14ac:dyDescent="0.2">
      <c r="A342" s="610" t="s">
        <v>29</v>
      </c>
      <c r="B342" s="611">
        <v>88239</v>
      </c>
      <c r="C342" s="583" t="s">
        <v>527</v>
      </c>
      <c r="D342" s="584" t="s">
        <v>129</v>
      </c>
      <c r="E342" s="584">
        <v>0.3</v>
      </c>
      <c r="F342" s="613"/>
      <c r="G342" s="587">
        <f t="shared" si="14"/>
        <v>0</v>
      </c>
    </row>
    <row r="343" spans="1:7" x14ac:dyDescent="0.2">
      <c r="A343" s="610" t="s">
        <v>39</v>
      </c>
      <c r="B343" s="611">
        <v>40304</v>
      </c>
      <c r="C343" s="583" t="s">
        <v>528</v>
      </c>
      <c r="D343" s="584" t="s">
        <v>68</v>
      </c>
      <c r="E343" s="584">
        <v>3.3000000000000002E-2</v>
      </c>
      <c r="F343" s="613"/>
      <c r="G343" s="587">
        <f t="shared" si="14"/>
        <v>0</v>
      </c>
    </row>
    <row r="344" spans="1:7" ht="22.5" x14ac:dyDescent="0.2">
      <c r="A344" s="610" t="s">
        <v>39</v>
      </c>
      <c r="B344" s="611">
        <v>40287</v>
      </c>
      <c r="C344" s="583" t="s">
        <v>529</v>
      </c>
      <c r="D344" s="584" t="s">
        <v>131</v>
      </c>
      <c r="E344" s="584">
        <v>0.47399999999999998</v>
      </c>
      <c r="F344" s="613"/>
      <c r="G344" s="587">
        <f t="shared" si="14"/>
        <v>0</v>
      </c>
    </row>
    <row r="345" spans="1:7" ht="22.5" x14ac:dyDescent="0.2">
      <c r="A345" s="610" t="s">
        <v>39</v>
      </c>
      <c r="B345" s="611">
        <v>40275</v>
      </c>
      <c r="C345" s="583" t="s">
        <v>530</v>
      </c>
      <c r="D345" s="584" t="s">
        <v>531</v>
      </c>
      <c r="E345" s="584">
        <v>0.35599999999999998</v>
      </c>
      <c r="F345" s="613"/>
      <c r="G345" s="587">
        <f t="shared" si="14"/>
        <v>0</v>
      </c>
    </row>
    <row r="346" spans="1:7" ht="22.5" x14ac:dyDescent="0.2">
      <c r="A346" s="610" t="s">
        <v>39</v>
      </c>
      <c r="B346" s="611">
        <v>2692</v>
      </c>
      <c r="C346" s="583" t="s">
        <v>532</v>
      </c>
      <c r="D346" s="584" t="s">
        <v>156</v>
      </c>
      <c r="E346" s="584">
        <v>0.01</v>
      </c>
      <c r="F346" s="613"/>
      <c r="G346" s="587">
        <f t="shared" si="14"/>
        <v>0</v>
      </c>
    </row>
    <row r="347" spans="1:7" x14ac:dyDescent="0.2">
      <c r="A347" s="588" t="s">
        <v>130</v>
      </c>
      <c r="B347" s="589"/>
      <c r="C347" s="590"/>
      <c r="D347" s="589"/>
      <c r="E347" s="589"/>
      <c r="F347" s="591"/>
      <c r="G347" s="592">
        <f>SUM(G340:G346)</f>
        <v>0</v>
      </c>
    </row>
    <row r="348" spans="1:7" x14ac:dyDescent="0.2">
      <c r="A348" s="612"/>
      <c r="B348" s="576"/>
      <c r="C348" s="577"/>
      <c r="D348" s="576"/>
      <c r="E348" s="576"/>
      <c r="F348" s="586"/>
      <c r="G348" s="604"/>
    </row>
    <row r="349" spans="1:7" x14ac:dyDescent="0.2">
      <c r="A349" s="569" t="s">
        <v>546</v>
      </c>
      <c r="B349" s="570"/>
      <c r="C349" s="571" t="s">
        <v>547</v>
      </c>
      <c r="D349" s="607" t="s">
        <v>35</v>
      </c>
      <c r="E349" s="570"/>
      <c r="F349" s="573"/>
      <c r="G349" s="574">
        <f>G354</f>
        <v>0</v>
      </c>
    </row>
    <row r="350" spans="1:7" x14ac:dyDescent="0.2">
      <c r="A350" s="606"/>
      <c r="B350" s="552"/>
      <c r="C350" s="603"/>
      <c r="D350" s="608"/>
      <c r="E350" s="552"/>
      <c r="F350" s="604"/>
      <c r="G350" s="595"/>
    </row>
    <row r="351" spans="1:7" x14ac:dyDescent="0.2">
      <c r="A351" s="579" t="s">
        <v>124</v>
      </c>
      <c r="B351" s="580"/>
      <c r="C351" s="577" t="s">
        <v>113</v>
      </c>
      <c r="D351" s="576" t="s">
        <v>125</v>
      </c>
      <c r="E351" s="576" t="s">
        <v>126</v>
      </c>
      <c r="F351" s="576" t="s">
        <v>127</v>
      </c>
      <c r="G351" s="578" t="s">
        <v>128</v>
      </c>
    </row>
    <row r="352" spans="1:7" x14ac:dyDescent="0.2">
      <c r="A352" s="610" t="s">
        <v>56</v>
      </c>
      <c r="B352" s="611" t="s">
        <v>548</v>
      </c>
      <c r="C352" s="583" t="s">
        <v>551</v>
      </c>
      <c r="D352" s="584" t="s">
        <v>552</v>
      </c>
      <c r="E352" s="584">
        <v>107</v>
      </c>
      <c r="F352" s="613"/>
      <c r="G352" s="587">
        <f t="shared" ref="G352:G353" si="15">ROUNDDOWN(F352*E352,2)</f>
        <v>0</v>
      </c>
    </row>
    <row r="353" spans="1:7" x14ac:dyDescent="0.2">
      <c r="A353" s="610" t="s">
        <v>32</v>
      </c>
      <c r="B353" s="611" t="s">
        <v>549</v>
      </c>
      <c r="C353" s="583" t="s">
        <v>550</v>
      </c>
      <c r="D353" s="584" t="s">
        <v>31</v>
      </c>
      <c r="E353" s="584">
        <v>768</v>
      </c>
      <c r="F353" s="613"/>
      <c r="G353" s="587">
        <f t="shared" si="15"/>
        <v>0</v>
      </c>
    </row>
    <row r="354" spans="1:7" x14ac:dyDescent="0.2">
      <c r="A354" s="588" t="s">
        <v>130</v>
      </c>
      <c r="B354" s="589"/>
      <c r="C354" s="590"/>
      <c r="D354" s="589"/>
      <c r="E354" s="589"/>
      <c r="F354" s="591"/>
      <c r="G354" s="592">
        <f>SUM(G352:G353)</f>
        <v>0</v>
      </c>
    </row>
    <row r="355" spans="1:7" x14ac:dyDescent="0.2">
      <c r="A355" s="612"/>
      <c r="B355" s="576"/>
      <c r="C355" s="577"/>
      <c r="D355" s="576"/>
      <c r="E355" s="576"/>
      <c r="F355" s="586"/>
      <c r="G355" s="604"/>
    </row>
    <row r="356" spans="1:7" x14ac:dyDescent="0.2">
      <c r="A356" s="569" t="s">
        <v>562</v>
      </c>
      <c r="B356" s="570"/>
      <c r="C356" s="571" t="s">
        <v>567</v>
      </c>
      <c r="D356" s="607" t="s">
        <v>31</v>
      </c>
      <c r="E356" s="570"/>
      <c r="F356" s="573"/>
      <c r="G356" s="574">
        <f>G364</f>
        <v>0</v>
      </c>
    </row>
    <row r="357" spans="1:7" x14ac:dyDescent="0.2">
      <c r="A357" s="606"/>
      <c r="B357" s="552"/>
      <c r="C357" s="603"/>
      <c r="D357" s="608"/>
      <c r="E357" s="552"/>
      <c r="F357" s="604"/>
      <c r="G357" s="595"/>
    </row>
    <row r="358" spans="1:7" x14ac:dyDescent="0.2">
      <c r="A358" s="579" t="s">
        <v>124</v>
      </c>
      <c r="B358" s="580"/>
      <c r="C358" s="577" t="s">
        <v>113</v>
      </c>
      <c r="D358" s="576" t="s">
        <v>125</v>
      </c>
      <c r="E358" s="576" t="s">
        <v>126</v>
      </c>
      <c r="F358" s="576" t="s">
        <v>127</v>
      </c>
      <c r="G358" s="578" t="s">
        <v>128</v>
      </c>
    </row>
    <row r="359" spans="1:7" x14ac:dyDescent="0.2">
      <c r="A359" s="610" t="s">
        <v>29</v>
      </c>
      <c r="B359" s="611">
        <v>88245</v>
      </c>
      <c r="C359" s="583" t="s">
        <v>563</v>
      </c>
      <c r="D359" s="584" t="s">
        <v>129</v>
      </c>
      <c r="E359" s="584">
        <v>2.0193850954968215E-2</v>
      </c>
      <c r="F359" s="613"/>
      <c r="G359" s="587">
        <f>ROUNDDOWN(F359*E359,2)</f>
        <v>0</v>
      </c>
    </row>
    <row r="360" spans="1:7" x14ac:dyDescent="0.2">
      <c r="A360" s="610" t="s">
        <v>29</v>
      </c>
      <c r="B360" s="611">
        <v>88238</v>
      </c>
      <c r="C360" s="583" t="s">
        <v>564</v>
      </c>
      <c r="D360" s="584" t="s">
        <v>129</v>
      </c>
      <c r="E360" s="584">
        <v>2.7266923588936706E-3</v>
      </c>
      <c r="F360" s="613"/>
      <c r="G360" s="587">
        <f t="shared" ref="G360:G363" si="16">ROUNDDOWN(F360*E360,2)</f>
        <v>0</v>
      </c>
    </row>
    <row r="361" spans="1:7" x14ac:dyDescent="0.2">
      <c r="A361" s="610" t="s">
        <v>39</v>
      </c>
      <c r="B361" s="611">
        <v>43132</v>
      </c>
      <c r="C361" s="583" t="s">
        <v>565</v>
      </c>
      <c r="D361" s="584" t="s">
        <v>68</v>
      </c>
      <c r="E361" s="584">
        <v>3.1100076140571063E-2</v>
      </c>
      <c r="F361" s="613"/>
      <c r="G361" s="587">
        <f t="shared" si="16"/>
        <v>0</v>
      </c>
    </row>
    <row r="362" spans="1:7" ht="22.5" x14ac:dyDescent="0.2">
      <c r="A362" s="610" t="s">
        <v>39</v>
      </c>
      <c r="B362" s="611">
        <v>39315</v>
      </c>
      <c r="C362" s="583" t="s">
        <v>594</v>
      </c>
      <c r="D362" s="584" t="s">
        <v>35</v>
      </c>
      <c r="E362" s="584">
        <v>1.9201873743803035</v>
      </c>
      <c r="F362" s="613"/>
      <c r="G362" s="587">
        <f t="shared" si="16"/>
        <v>0</v>
      </c>
    </row>
    <row r="363" spans="1:7" ht="22.5" x14ac:dyDescent="0.2">
      <c r="A363" s="610" t="s">
        <v>39</v>
      </c>
      <c r="B363" s="611">
        <v>7156</v>
      </c>
      <c r="C363" s="583" t="s">
        <v>566</v>
      </c>
      <c r="D363" s="584" t="s">
        <v>31</v>
      </c>
      <c r="E363" s="584">
        <v>1</v>
      </c>
      <c r="F363" s="613"/>
      <c r="G363" s="587">
        <f t="shared" si="16"/>
        <v>0</v>
      </c>
    </row>
    <row r="364" spans="1:7" x14ac:dyDescent="0.2">
      <c r="A364" s="588" t="s">
        <v>130</v>
      </c>
      <c r="B364" s="589"/>
      <c r="C364" s="590"/>
      <c r="D364" s="589"/>
      <c r="E364" s="589"/>
      <c r="F364" s="591"/>
      <c r="G364" s="592">
        <f>SUM(G359:G363)</f>
        <v>0</v>
      </c>
    </row>
    <row r="365" spans="1:7" ht="33.75" x14ac:dyDescent="0.2">
      <c r="A365" s="569" t="s">
        <v>596</v>
      </c>
      <c r="B365" s="570"/>
      <c r="C365" s="571" t="s">
        <v>597</v>
      </c>
      <c r="D365" s="607" t="s">
        <v>35</v>
      </c>
      <c r="E365" s="570"/>
      <c r="F365" s="573"/>
      <c r="G365" s="574">
        <f>G378</f>
        <v>0</v>
      </c>
    </row>
    <row r="366" spans="1:7" x14ac:dyDescent="0.2">
      <c r="A366" s="606"/>
      <c r="B366" s="552"/>
      <c r="C366" s="603"/>
      <c r="D366" s="608"/>
      <c r="E366" s="552"/>
      <c r="F366" s="604"/>
      <c r="G366" s="595"/>
    </row>
    <row r="367" spans="1:7" x14ac:dyDescent="0.2">
      <c r="A367" s="579" t="s">
        <v>124</v>
      </c>
      <c r="B367" s="580"/>
      <c r="C367" s="577" t="s">
        <v>113</v>
      </c>
      <c r="D367" s="576" t="s">
        <v>125</v>
      </c>
      <c r="E367" s="576" t="s">
        <v>126</v>
      </c>
      <c r="F367" s="576" t="s">
        <v>127</v>
      </c>
      <c r="G367" s="578" t="s">
        <v>128</v>
      </c>
    </row>
    <row r="368" spans="1:7" ht="45" x14ac:dyDescent="0.2">
      <c r="A368" s="610" t="s">
        <v>29</v>
      </c>
      <c r="B368" s="611" t="s">
        <v>598</v>
      </c>
      <c r="C368" s="583" t="s">
        <v>599</v>
      </c>
      <c r="D368" s="584" t="s">
        <v>42</v>
      </c>
      <c r="E368" s="584">
        <v>4.9863999999999997</v>
      </c>
      <c r="F368" s="613"/>
      <c r="G368" s="587">
        <f>ROUNDDOWN(F368*E368,2)</f>
        <v>0</v>
      </c>
    </row>
    <row r="369" spans="1:7" ht="22.5" x14ac:dyDescent="0.2">
      <c r="A369" s="610" t="s">
        <v>29</v>
      </c>
      <c r="B369" s="611" t="s">
        <v>351</v>
      </c>
      <c r="C369" s="583" t="s">
        <v>352</v>
      </c>
      <c r="D369" s="584" t="s">
        <v>42</v>
      </c>
      <c r="E369" s="584">
        <v>4.7442000000000002</v>
      </c>
      <c r="F369" s="613"/>
      <c r="G369" s="587">
        <f t="shared" ref="G369:G377" si="17">ROUNDDOWN(F369*E369,2)</f>
        <v>0</v>
      </c>
    </row>
    <row r="370" spans="1:7" ht="22.5" x14ac:dyDescent="0.2">
      <c r="A370" s="610" t="s">
        <v>29</v>
      </c>
      <c r="B370" s="611" t="s">
        <v>600</v>
      </c>
      <c r="C370" s="583" t="s">
        <v>601</v>
      </c>
      <c r="D370" s="584" t="s">
        <v>42</v>
      </c>
      <c r="E370" s="584">
        <v>0.19500000000000001</v>
      </c>
      <c r="F370" s="613"/>
      <c r="G370" s="587">
        <f t="shared" si="17"/>
        <v>0</v>
      </c>
    </row>
    <row r="371" spans="1:7" x14ac:dyDescent="0.2">
      <c r="A371" s="610" t="s">
        <v>39</v>
      </c>
      <c r="B371" s="611" t="s">
        <v>611</v>
      </c>
      <c r="C371" s="583" t="s">
        <v>612</v>
      </c>
      <c r="D371" s="584" t="s">
        <v>35</v>
      </c>
      <c r="E371" s="584">
        <v>1</v>
      </c>
      <c r="F371" s="613"/>
      <c r="G371" s="587">
        <f t="shared" si="17"/>
        <v>0</v>
      </c>
    </row>
    <row r="372" spans="1:7" ht="22.5" x14ac:dyDescent="0.2">
      <c r="A372" s="610" t="s">
        <v>29</v>
      </c>
      <c r="B372" s="611" t="s">
        <v>613</v>
      </c>
      <c r="C372" s="583" t="s">
        <v>614</v>
      </c>
      <c r="D372" s="584" t="s">
        <v>35</v>
      </c>
      <c r="E372" s="584">
        <v>1</v>
      </c>
      <c r="F372" s="613"/>
      <c r="G372" s="587">
        <f t="shared" si="17"/>
        <v>0</v>
      </c>
    </row>
    <row r="373" spans="1:7" ht="33.75" x14ac:dyDescent="0.2">
      <c r="A373" s="610" t="s">
        <v>29</v>
      </c>
      <c r="B373" s="611" t="s">
        <v>602</v>
      </c>
      <c r="C373" s="583" t="s">
        <v>603</v>
      </c>
      <c r="D373" s="584" t="s">
        <v>35</v>
      </c>
      <c r="E373" s="584">
        <v>1</v>
      </c>
      <c r="F373" s="613"/>
      <c r="G373" s="587">
        <f t="shared" si="17"/>
        <v>0</v>
      </c>
    </row>
    <row r="374" spans="1:7" ht="22.5" x14ac:dyDescent="0.2">
      <c r="A374" s="610" t="s">
        <v>29</v>
      </c>
      <c r="B374" s="611" t="s">
        <v>604</v>
      </c>
      <c r="C374" s="583" t="s">
        <v>605</v>
      </c>
      <c r="D374" s="584" t="s">
        <v>52</v>
      </c>
      <c r="E374" s="584">
        <v>6.2</v>
      </c>
      <c r="F374" s="613"/>
      <c r="G374" s="587">
        <f t="shared" si="17"/>
        <v>0</v>
      </c>
    </row>
    <row r="375" spans="1:7" ht="22.5" x14ac:dyDescent="0.2">
      <c r="A375" s="610" t="s">
        <v>29</v>
      </c>
      <c r="B375" s="611" t="s">
        <v>606</v>
      </c>
      <c r="C375" s="583" t="s">
        <v>607</v>
      </c>
      <c r="D375" s="584" t="s">
        <v>35</v>
      </c>
      <c r="E375" s="584">
        <v>3</v>
      </c>
      <c r="F375" s="613"/>
      <c r="G375" s="587">
        <f t="shared" si="17"/>
        <v>0</v>
      </c>
    </row>
    <row r="376" spans="1:7" ht="22.5" x14ac:dyDescent="0.2">
      <c r="A376" s="610" t="s">
        <v>29</v>
      </c>
      <c r="B376" s="611" t="s">
        <v>615</v>
      </c>
      <c r="C376" s="583" t="s">
        <v>616</v>
      </c>
      <c r="D376" s="584" t="s">
        <v>31</v>
      </c>
      <c r="E376" s="584">
        <v>1.8599999999999999</v>
      </c>
      <c r="F376" s="613"/>
      <c r="G376" s="587">
        <f t="shared" si="17"/>
        <v>0</v>
      </c>
    </row>
    <row r="377" spans="1:7" x14ac:dyDescent="0.2">
      <c r="A377" s="610" t="s">
        <v>56</v>
      </c>
      <c r="B377" s="611" t="s">
        <v>617</v>
      </c>
      <c r="C377" s="583" t="s">
        <v>618</v>
      </c>
      <c r="D377" s="584" t="s">
        <v>168</v>
      </c>
      <c r="E377" s="584">
        <v>0.27899999999999997</v>
      </c>
      <c r="F377" s="613"/>
      <c r="G377" s="587">
        <f t="shared" si="17"/>
        <v>0</v>
      </c>
    </row>
    <row r="378" spans="1:7" x14ac:dyDescent="0.2">
      <c r="A378" s="588" t="s">
        <v>130</v>
      </c>
      <c r="B378" s="589"/>
      <c r="C378" s="590"/>
      <c r="D378" s="589"/>
      <c r="E378" s="589"/>
      <c r="F378" s="591"/>
      <c r="G378" s="592">
        <f>SUM(G368:G377)</f>
        <v>0</v>
      </c>
    </row>
    <row r="379" spans="1:7" x14ac:dyDescent="0.2">
      <c r="A379" s="536"/>
      <c r="B379" s="527"/>
      <c r="C379" s="528"/>
      <c r="D379" s="527"/>
      <c r="E379" s="527"/>
      <c r="F379" s="85"/>
      <c r="G379" s="534"/>
    </row>
    <row r="380" spans="1:7" x14ac:dyDescent="0.2">
      <c r="A380" s="536"/>
      <c r="B380" s="527"/>
      <c r="C380" s="528"/>
      <c r="D380" s="527"/>
      <c r="E380" s="527"/>
      <c r="F380" s="85"/>
      <c r="G380" s="534"/>
    </row>
    <row r="381" spans="1:7" x14ac:dyDescent="0.2">
      <c r="A381" s="536"/>
      <c r="B381" s="527"/>
      <c r="C381" s="528"/>
      <c r="D381" s="527"/>
      <c r="E381" s="527"/>
      <c r="F381" s="85"/>
      <c r="G381" s="534"/>
    </row>
    <row r="382" spans="1:7" ht="15" x14ac:dyDescent="0.2">
      <c r="A382" s="533"/>
      <c r="B382" s="537"/>
      <c r="C382" s="538"/>
      <c r="D382" s="539"/>
      <c r="E382" s="539"/>
      <c r="F382" s="85"/>
      <c r="G382" s="85"/>
    </row>
    <row r="383" spans="1:7" ht="15.75" x14ac:dyDescent="0.2">
      <c r="A383" s="540"/>
      <c r="B383" s="541"/>
      <c r="C383" s="538"/>
      <c r="D383" s="542"/>
      <c r="E383" s="539"/>
      <c r="F383" s="85"/>
      <c r="G383" s="85"/>
    </row>
    <row r="384" spans="1:7" ht="15" x14ac:dyDescent="0.2">
      <c r="A384" s="533"/>
      <c r="B384" s="537"/>
      <c r="C384" s="538"/>
      <c r="D384" s="539"/>
      <c r="E384" s="539"/>
      <c r="F384" s="85"/>
      <c r="G384" s="85"/>
    </row>
    <row r="385" spans="1:7" ht="15" x14ac:dyDescent="0.2">
      <c r="A385" s="533"/>
      <c r="B385" s="543"/>
      <c r="C385" s="538"/>
      <c r="D385" s="539"/>
      <c r="E385" s="539"/>
      <c r="F385" s="85"/>
      <c r="G385" s="85"/>
    </row>
    <row r="386" spans="1:7" x14ac:dyDescent="0.2">
      <c r="A386" s="533"/>
      <c r="B386" s="529"/>
      <c r="C386" s="530"/>
      <c r="D386" s="531"/>
      <c r="E386" s="532"/>
      <c r="F386" s="85"/>
      <c r="G386" s="85"/>
    </row>
    <row r="387" spans="1:7" x14ac:dyDescent="0.2">
      <c r="A387" s="533"/>
      <c r="B387" s="529"/>
      <c r="C387" s="530"/>
      <c r="D387" s="531"/>
      <c r="E387" s="532"/>
      <c r="F387" s="85"/>
      <c r="G387" s="85"/>
    </row>
    <row r="388" spans="1:7" x14ac:dyDescent="0.2">
      <c r="A388" s="533"/>
      <c r="B388" s="529"/>
      <c r="C388" s="530"/>
      <c r="D388" s="531"/>
      <c r="E388" s="532"/>
      <c r="F388" s="85"/>
      <c r="G388" s="85"/>
    </row>
    <row r="389" spans="1:7" x14ac:dyDescent="0.2">
      <c r="A389" s="533"/>
      <c r="B389" s="529"/>
      <c r="C389" s="530"/>
      <c r="D389" s="531"/>
      <c r="E389" s="532"/>
      <c r="F389" s="85"/>
      <c r="G389" s="85"/>
    </row>
    <row r="390" spans="1:7" x14ac:dyDescent="0.2">
      <c r="A390" s="533"/>
      <c r="B390" s="529"/>
      <c r="C390" s="530"/>
      <c r="D390" s="531"/>
      <c r="E390" s="532"/>
      <c r="F390" s="85"/>
      <c r="G390" s="85"/>
    </row>
    <row r="391" spans="1:7" x14ac:dyDescent="0.2">
      <c r="A391" s="533"/>
      <c r="B391" s="529"/>
      <c r="C391" s="530"/>
      <c r="D391" s="531"/>
      <c r="E391" s="532"/>
      <c r="F391" s="85"/>
      <c r="G391" s="85"/>
    </row>
    <row r="392" spans="1:7" x14ac:dyDescent="0.2">
      <c r="A392" s="533"/>
      <c r="B392" s="529"/>
      <c r="C392" s="530"/>
      <c r="D392" s="531"/>
      <c r="E392" s="532"/>
      <c r="F392" s="85"/>
      <c r="G392" s="85"/>
    </row>
    <row r="393" spans="1:7" x14ac:dyDescent="0.2">
      <c r="A393" s="533"/>
      <c r="B393" s="529"/>
      <c r="C393" s="530"/>
      <c r="D393" s="531"/>
      <c r="E393" s="532"/>
      <c r="F393" s="85"/>
      <c r="G393" s="85"/>
    </row>
    <row r="394" spans="1:7" x14ac:dyDescent="0.2">
      <c r="A394" s="533"/>
      <c r="B394" s="529"/>
      <c r="C394" s="530"/>
      <c r="D394" s="531"/>
      <c r="E394" s="532"/>
      <c r="F394" s="85"/>
      <c r="G394" s="85"/>
    </row>
    <row r="395" spans="1:7" x14ac:dyDescent="0.2">
      <c r="A395" s="533"/>
      <c r="B395" s="529"/>
      <c r="C395" s="530"/>
      <c r="D395" s="531"/>
      <c r="E395" s="532"/>
      <c r="F395" s="85"/>
      <c r="G395" s="85"/>
    </row>
    <row r="396" spans="1:7" x14ac:dyDescent="0.2">
      <c r="A396" s="533"/>
      <c r="B396" s="529"/>
      <c r="C396" s="530"/>
      <c r="D396" s="531"/>
      <c r="E396" s="532"/>
      <c r="F396" s="85"/>
      <c r="G396" s="85"/>
    </row>
    <row r="397" spans="1:7" x14ac:dyDescent="0.2">
      <c r="A397" s="533"/>
      <c r="B397" s="529"/>
      <c r="C397" s="530"/>
      <c r="D397" s="531"/>
      <c r="E397" s="532"/>
      <c r="F397" s="85"/>
      <c r="G397" s="85"/>
    </row>
    <row r="398" spans="1:7" x14ac:dyDescent="0.2">
      <c r="A398" s="533"/>
      <c r="B398" s="529"/>
      <c r="C398" s="530"/>
      <c r="D398" s="531"/>
      <c r="E398" s="532"/>
      <c r="F398" s="85"/>
      <c r="G398" s="85"/>
    </row>
    <row r="399" spans="1:7" x14ac:dyDescent="0.2">
      <c r="A399" s="533"/>
      <c r="B399" s="529"/>
      <c r="C399" s="530"/>
      <c r="D399" s="531"/>
      <c r="E399" s="532"/>
      <c r="F399" s="85"/>
      <c r="G399" s="85"/>
    </row>
    <row r="400" spans="1:7" x14ac:dyDescent="0.2">
      <c r="A400" s="533"/>
      <c r="B400" s="529"/>
      <c r="C400" s="530"/>
      <c r="D400" s="531"/>
      <c r="E400" s="532"/>
      <c r="F400" s="85"/>
      <c r="G400" s="85"/>
    </row>
    <row r="401" spans="1:7" x14ac:dyDescent="0.2">
      <c r="A401" s="533"/>
      <c r="B401" s="529"/>
      <c r="C401" s="530"/>
      <c r="D401" s="531"/>
      <c r="E401" s="532"/>
      <c r="F401" s="85"/>
      <c r="G401" s="85"/>
    </row>
    <row r="402" spans="1:7" x14ac:dyDescent="0.2">
      <c r="A402" s="533"/>
      <c r="B402" s="529"/>
      <c r="C402" s="530"/>
      <c r="D402" s="531"/>
      <c r="E402" s="532"/>
      <c r="F402" s="85"/>
      <c r="G402" s="85"/>
    </row>
    <row r="403" spans="1:7" x14ac:dyDescent="0.2">
      <c r="A403" s="533"/>
      <c r="B403" s="529"/>
      <c r="C403" s="530"/>
      <c r="D403" s="531"/>
      <c r="E403" s="532"/>
      <c r="F403" s="85"/>
      <c r="G403" s="85"/>
    </row>
    <row r="404" spans="1:7" x14ac:dyDescent="0.2">
      <c r="A404" s="533"/>
      <c r="B404" s="529"/>
      <c r="C404" s="530"/>
      <c r="D404" s="531"/>
      <c r="E404" s="532"/>
      <c r="F404" s="85"/>
      <c r="G404" s="85"/>
    </row>
    <row r="405" spans="1:7" x14ac:dyDescent="0.2">
      <c r="A405" s="533"/>
      <c r="B405" s="529"/>
      <c r="C405" s="530"/>
      <c r="D405" s="531"/>
      <c r="E405" s="532"/>
      <c r="F405" s="85"/>
      <c r="G405" s="85"/>
    </row>
    <row r="406" spans="1:7" x14ac:dyDescent="0.2">
      <c r="A406" s="533"/>
      <c r="B406" s="529"/>
      <c r="C406" s="530"/>
      <c r="D406" s="531"/>
      <c r="E406" s="532"/>
      <c r="F406" s="85"/>
      <c r="G406" s="85"/>
    </row>
    <row r="407" spans="1:7" x14ac:dyDescent="0.2">
      <c r="A407" s="533"/>
      <c r="B407" s="529"/>
      <c r="C407" s="530"/>
      <c r="D407" s="531"/>
      <c r="E407" s="532"/>
      <c r="F407" s="85"/>
      <c r="G407" s="85"/>
    </row>
    <row r="408" spans="1:7" x14ac:dyDescent="0.2">
      <c r="A408" s="533"/>
      <c r="B408" s="529"/>
      <c r="C408" s="530"/>
      <c r="D408" s="531"/>
      <c r="E408" s="532"/>
      <c r="F408" s="85"/>
      <c r="G408" s="85"/>
    </row>
    <row r="409" spans="1:7" x14ac:dyDescent="0.2">
      <c r="A409" s="533"/>
      <c r="B409" s="529"/>
      <c r="C409" s="530"/>
      <c r="D409" s="531"/>
      <c r="E409" s="532"/>
      <c r="F409" s="85"/>
      <c r="G409" s="85"/>
    </row>
    <row r="410" spans="1:7" x14ac:dyDescent="0.2">
      <c r="A410" s="533"/>
      <c r="B410" s="529"/>
      <c r="C410" s="530"/>
      <c r="D410" s="531"/>
      <c r="E410" s="532"/>
      <c r="F410" s="85"/>
      <c r="G410" s="85"/>
    </row>
    <row r="411" spans="1:7" x14ac:dyDescent="0.2">
      <c r="A411" s="533"/>
      <c r="B411" s="529"/>
      <c r="C411" s="530"/>
      <c r="D411" s="531"/>
      <c r="E411" s="532"/>
      <c r="F411" s="85"/>
      <c r="G411" s="85"/>
    </row>
    <row r="412" spans="1:7" x14ac:dyDescent="0.2">
      <c r="A412" s="533"/>
      <c r="B412" s="529"/>
      <c r="C412" s="530"/>
      <c r="D412" s="531"/>
      <c r="E412" s="532"/>
      <c r="F412" s="85"/>
      <c r="G412" s="85"/>
    </row>
    <row r="413" spans="1:7" x14ac:dyDescent="0.2">
      <c r="A413" s="533"/>
      <c r="B413" s="529"/>
      <c r="C413" s="530"/>
      <c r="D413" s="531"/>
      <c r="E413" s="532"/>
      <c r="F413" s="85"/>
      <c r="G413" s="85"/>
    </row>
    <row r="414" spans="1:7" x14ac:dyDescent="0.2">
      <c r="A414" s="533"/>
      <c r="B414" s="529"/>
      <c r="C414" s="530"/>
      <c r="D414" s="531"/>
      <c r="E414" s="532"/>
      <c r="F414" s="85"/>
      <c r="G414" s="85"/>
    </row>
    <row r="415" spans="1:7" x14ac:dyDescent="0.2">
      <c r="A415" s="533"/>
      <c r="B415" s="529"/>
      <c r="C415" s="530"/>
      <c r="D415" s="531"/>
      <c r="E415" s="532"/>
      <c r="F415" s="85"/>
      <c r="G415" s="85"/>
    </row>
    <row r="416" spans="1:7" x14ac:dyDescent="0.2">
      <c r="A416" s="533"/>
      <c r="B416" s="529"/>
      <c r="C416" s="530"/>
      <c r="D416" s="531"/>
      <c r="E416" s="532"/>
      <c r="F416" s="85"/>
      <c r="G416" s="85"/>
    </row>
    <row r="417" spans="1:7" x14ac:dyDescent="0.2">
      <c r="A417" s="533"/>
      <c r="B417" s="529"/>
      <c r="C417" s="530"/>
      <c r="D417" s="531"/>
      <c r="E417" s="532"/>
      <c r="F417" s="85"/>
      <c r="G417" s="85"/>
    </row>
    <row r="418" spans="1:7" x14ac:dyDescent="0.2">
      <c r="A418" s="533"/>
      <c r="B418" s="529"/>
      <c r="C418" s="530"/>
      <c r="D418" s="531"/>
      <c r="E418" s="532"/>
      <c r="F418" s="85"/>
      <c r="G418" s="85"/>
    </row>
    <row r="419" spans="1:7" x14ac:dyDescent="0.2">
      <c r="A419" s="533"/>
      <c r="B419" s="529"/>
      <c r="C419" s="530"/>
      <c r="D419" s="531"/>
      <c r="E419" s="532"/>
      <c r="F419" s="85"/>
      <c r="G419" s="85"/>
    </row>
    <row r="420" spans="1:7" x14ac:dyDescent="0.2">
      <c r="A420" s="533"/>
      <c r="B420" s="529"/>
      <c r="C420" s="530"/>
      <c r="D420" s="531"/>
      <c r="E420" s="532"/>
      <c r="F420" s="85"/>
      <c r="G420" s="85"/>
    </row>
    <row r="421" spans="1:7" x14ac:dyDescent="0.2">
      <c r="A421" s="533"/>
      <c r="B421" s="529"/>
      <c r="C421" s="530"/>
      <c r="D421" s="531"/>
      <c r="E421" s="532"/>
      <c r="F421" s="85"/>
      <c r="G421" s="85"/>
    </row>
    <row r="422" spans="1:7" x14ac:dyDescent="0.2">
      <c r="A422" s="533"/>
      <c r="B422" s="529"/>
      <c r="C422" s="530"/>
      <c r="D422" s="531"/>
      <c r="E422" s="532"/>
      <c r="F422" s="85"/>
      <c r="G422" s="85"/>
    </row>
    <row r="423" spans="1:7" x14ac:dyDescent="0.2">
      <c r="A423" s="533"/>
      <c r="B423" s="529"/>
      <c r="C423" s="530"/>
      <c r="D423" s="531"/>
      <c r="E423" s="532"/>
      <c r="F423" s="85"/>
      <c r="G423" s="85"/>
    </row>
    <row r="424" spans="1:7" x14ac:dyDescent="0.2">
      <c r="A424" s="533"/>
      <c r="B424" s="529"/>
      <c r="C424" s="530"/>
      <c r="D424" s="531"/>
      <c r="E424" s="532"/>
      <c r="F424" s="85"/>
      <c r="G424" s="85"/>
    </row>
    <row r="425" spans="1:7" x14ac:dyDescent="0.2">
      <c r="A425" s="533"/>
      <c r="B425" s="529"/>
      <c r="C425" s="530"/>
      <c r="D425" s="531"/>
      <c r="E425" s="532"/>
      <c r="F425" s="85"/>
      <c r="G425" s="85"/>
    </row>
    <row r="426" spans="1:7" x14ac:dyDescent="0.2">
      <c r="A426" s="533"/>
      <c r="B426" s="529"/>
      <c r="C426" s="530"/>
      <c r="D426" s="531"/>
      <c r="E426" s="532"/>
      <c r="F426" s="85"/>
      <c r="G426" s="85"/>
    </row>
    <row r="427" spans="1:7" x14ac:dyDescent="0.2">
      <c r="A427" s="533"/>
      <c r="B427" s="529"/>
      <c r="C427" s="530"/>
      <c r="D427" s="531"/>
      <c r="E427" s="532"/>
      <c r="F427" s="85"/>
      <c r="G427" s="85"/>
    </row>
    <row r="428" spans="1:7" x14ac:dyDescent="0.2">
      <c r="A428" s="533"/>
      <c r="B428" s="529"/>
      <c r="C428" s="530"/>
      <c r="D428" s="531"/>
      <c r="E428" s="532"/>
      <c r="F428" s="85"/>
      <c r="G428" s="85"/>
    </row>
    <row r="429" spans="1:7" x14ac:dyDescent="0.2">
      <c r="A429" s="533"/>
      <c r="B429" s="529"/>
      <c r="C429" s="530"/>
      <c r="D429" s="531"/>
      <c r="E429" s="532"/>
      <c r="F429" s="85"/>
      <c r="G429" s="85"/>
    </row>
    <row r="430" spans="1:7" x14ac:dyDescent="0.2">
      <c r="A430" s="533"/>
      <c r="B430" s="529"/>
      <c r="C430" s="530"/>
      <c r="D430" s="531"/>
      <c r="E430" s="532"/>
      <c r="F430" s="85"/>
      <c r="G430" s="85"/>
    </row>
    <row r="431" spans="1:7" x14ac:dyDescent="0.2">
      <c r="A431" s="533"/>
      <c r="B431" s="529"/>
      <c r="C431" s="530"/>
      <c r="D431" s="531"/>
      <c r="E431" s="532"/>
      <c r="F431" s="85"/>
      <c r="G431" s="85"/>
    </row>
    <row r="432" spans="1:7" x14ac:dyDescent="0.2">
      <c r="A432" s="533"/>
      <c r="B432" s="529"/>
      <c r="C432" s="530"/>
      <c r="D432" s="531"/>
      <c r="E432" s="532"/>
      <c r="F432" s="85"/>
      <c r="G432" s="85"/>
    </row>
    <row r="433" spans="1:7" x14ac:dyDescent="0.2">
      <c r="A433" s="533"/>
      <c r="B433" s="529"/>
      <c r="C433" s="530"/>
      <c r="D433" s="531"/>
      <c r="E433" s="532"/>
      <c r="F433" s="85"/>
      <c r="G433" s="85"/>
    </row>
    <row r="434" spans="1:7" x14ac:dyDescent="0.2">
      <c r="A434" s="533"/>
      <c r="B434" s="529"/>
      <c r="C434" s="530"/>
      <c r="D434" s="531"/>
      <c r="E434" s="532"/>
      <c r="F434" s="85"/>
      <c r="G434" s="85"/>
    </row>
    <row r="435" spans="1:7" x14ac:dyDescent="0.2">
      <c r="A435" s="533"/>
      <c r="B435" s="529"/>
      <c r="C435" s="530"/>
      <c r="D435" s="531"/>
      <c r="E435" s="532"/>
      <c r="F435" s="85"/>
      <c r="G435" s="85"/>
    </row>
    <row r="436" spans="1:7" x14ac:dyDescent="0.2">
      <c r="A436" s="533"/>
      <c r="B436" s="529"/>
      <c r="C436" s="530"/>
      <c r="D436" s="531"/>
      <c r="E436" s="532"/>
      <c r="F436" s="85"/>
      <c r="G436" s="85"/>
    </row>
    <row r="437" spans="1:7" x14ac:dyDescent="0.2">
      <c r="A437" s="533"/>
      <c r="B437" s="529"/>
      <c r="C437" s="530"/>
      <c r="D437" s="531"/>
      <c r="E437" s="532"/>
      <c r="F437" s="85"/>
      <c r="G437" s="85"/>
    </row>
    <row r="438" spans="1:7" x14ac:dyDescent="0.2">
      <c r="A438" s="533"/>
      <c r="B438" s="529"/>
      <c r="C438" s="530"/>
      <c r="D438" s="531"/>
      <c r="E438" s="532"/>
      <c r="F438" s="85"/>
      <c r="G438" s="85"/>
    </row>
    <row r="439" spans="1:7" x14ac:dyDescent="0.2">
      <c r="A439" s="533"/>
      <c r="B439" s="529"/>
      <c r="C439" s="530"/>
      <c r="D439" s="531"/>
      <c r="E439" s="532"/>
      <c r="F439" s="85"/>
      <c r="G439" s="85"/>
    </row>
    <row r="440" spans="1:7" x14ac:dyDescent="0.2">
      <c r="A440" s="533"/>
      <c r="B440" s="529"/>
      <c r="C440" s="530"/>
      <c r="D440" s="531"/>
      <c r="E440" s="532"/>
      <c r="F440" s="85"/>
      <c r="G440" s="85"/>
    </row>
    <row r="441" spans="1:7" x14ac:dyDescent="0.2">
      <c r="A441" s="533"/>
      <c r="B441" s="529"/>
      <c r="C441" s="530"/>
      <c r="D441" s="531"/>
      <c r="E441" s="532"/>
      <c r="F441" s="85"/>
      <c r="G441" s="85"/>
    </row>
    <row r="442" spans="1:7" x14ac:dyDescent="0.2">
      <c r="A442" s="533"/>
      <c r="B442" s="529"/>
      <c r="C442" s="530"/>
      <c r="D442" s="531"/>
      <c r="E442" s="532"/>
      <c r="F442" s="85"/>
      <c r="G442" s="85"/>
    </row>
    <row r="443" spans="1:7" x14ac:dyDescent="0.2">
      <c r="A443" s="533"/>
      <c r="B443" s="529"/>
      <c r="C443" s="530"/>
      <c r="D443" s="531"/>
      <c r="E443" s="532"/>
      <c r="F443" s="85"/>
      <c r="G443" s="85"/>
    </row>
    <row r="444" spans="1:7" x14ac:dyDescent="0.2">
      <c r="A444" s="533"/>
      <c r="B444" s="529"/>
      <c r="C444" s="530"/>
      <c r="D444" s="531"/>
      <c r="E444" s="532"/>
      <c r="F444" s="85"/>
      <c r="G444" s="85"/>
    </row>
    <row r="445" spans="1:7" x14ac:dyDescent="0.2">
      <c r="A445" s="533"/>
      <c r="B445" s="529"/>
      <c r="C445" s="530"/>
      <c r="D445" s="531"/>
      <c r="E445" s="532"/>
      <c r="F445" s="85"/>
      <c r="G445" s="85"/>
    </row>
    <row r="446" spans="1:7" x14ac:dyDescent="0.2">
      <c r="A446" s="533"/>
      <c r="B446" s="529"/>
      <c r="C446" s="530"/>
      <c r="D446" s="531"/>
      <c r="E446" s="532"/>
      <c r="F446" s="85"/>
      <c r="G446" s="85"/>
    </row>
    <row r="447" spans="1:7" x14ac:dyDescent="0.2">
      <c r="A447" s="533"/>
      <c r="B447" s="529"/>
      <c r="C447" s="530"/>
      <c r="D447" s="531"/>
      <c r="E447" s="532"/>
      <c r="F447" s="85"/>
      <c r="G447" s="85"/>
    </row>
    <row r="448" spans="1:7" x14ac:dyDescent="0.2">
      <c r="A448" s="533"/>
      <c r="B448" s="529"/>
      <c r="C448" s="530"/>
      <c r="D448" s="531"/>
      <c r="E448" s="532"/>
      <c r="F448" s="85"/>
      <c r="G448" s="85"/>
    </row>
    <row r="449" spans="1:7" x14ac:dyDescent="0.2">
      <c r="A449" s="533"/>
      <c r="B449" s="529"/>
      <c r="C449" s="530"/>
      <c r="D449" s="531"/>
      <c r="E449" s="532"/>
      <c r="F449" s="85"/>
      <c r="G449" s="85"/>
    </row>
    <row r="450" spans="1:7" x14ac:dyDescent="0.2">
      <c r="A450" s="533"/>
      <c r="B450" s="529"/>
      <c r="C450" s="530"/>
      <c r="D450" s="531"/>
      <c r="E450" s="532"/>
      <c r="F450" s="85"/>
      <c r="G450" s="85"/>
    </row>
    <row r="451" spans="1:7" x14ac:dyDescent="0.2">
      <c r="A451" s="533"/>
      <c r="B451" s="529"/>
      <c r="C451" s="530"/>
      <c r="D451" s="531"/>
      <c r="E451" s="532"/>
      <c r="F451" s="85"/>
      <c r="G451" s="85"/>
    </row>
    <row r="452" spans="1:7" x14ac:dyDescent="0.2">
      <c r="A452" s="533"/>
      <c r="B452" s="529"/>
      <c r="C452" s="530"/>
      <c r="D452" s="531"/>
      <c r="E452" s="532"/>
      <c r="F452" s="85"/>
      <c r="G452" s="85"/>
    </row>
    <row r="453" spans="1:7" x14ac:dyDescent="0.2">
      <c r="A453" s="533"/>
      <c r="B453" s="529"/>
      <c r="C453" s="530"/>
      <c r="D453" s="531"/>
      <c r="E453" s="532"/>
      <c r="F453" s="85"/>
      <c r="G453" s="85"/>
    </row>
    <row r="454" spans="1:7" x14ac:dyDescent="0.2">
      <c r="A454" s="533"/>
      <c r="B454" s="529"/>
      <c r="C454" s="530"/>
      <c r="D454" s="531"/>
      <c r="E454" s="532"/>
      <c r="F454" s="85"/>
      <c r="G454" s="85"/>
    </row>
    <row r="455" spans="1:7" x14ac:dyDescent="0.2">
      <c r="A455" s="533"/>
      <c r="B455" s="529"/>
      <c r="C455" s="530"/>
      <c r="D455" s="531"/>
      <c r="E455" s="532"/>
      <c r="F455" s="85"/>
      <c r="G455" s="85"/>
    </row>
    <row r="456" spans="1:7" x14ac:dyDescent="0.2">
      <c r="A456" s="533"/>
      <c r="B456" s="529"/>
      <c r="C456" s="530"/>
      <c r="D456" s="531"/>
      <c r="E456" s="532"/>
      <c r="F456" s="85"/>
      <c r="G456" s="85"/>
    </row>
    <row r="457" spans="1:7" x14ac:dyDescent="0.2">
      <c r="A457" s="533"/>
      <c r="B457" s="529"/>
      <c r="C457" s="530"/>
      <c r="D457" s="531"/>
      <c r="E457" s="532"/>
      <c r="F457" s="85"/>
      <c r="G457" s="85"/>
    </row>
    <row r="458" spans="1:7" x14ac:dyDescent="0.2">
      <c r="A458" s="533"/>
      <c r="B458" s="529"/>
      <c r="C458" s="530"/>
      <c r="D458" s="531"/>
      <c r="E458" s="532"/>
      <c r="F458" s="85"/>
      <c r="G458" s="85"/>
    </row>
    <row r="459" spans="1:7" x14ac:dyDescent="0.2">
      <c r="A459" s="533"/>
      <c r="B459" s="529"/>
      <c r="C459" s="530"/>
      <c r="D459" s="531"/>
      <c r="E459" s="532"/>
      <c r="F459" s="85"/>
      <c r="G459" s="85"/>
    </row>
    <row r="460" spans="1:7" x14ac:dyDescent="0.2">
      <c r="A460" s="533"/>
      <c r="B460" s="529"/>
      <c r="C460" s="530"/>
      <c r="D460" s="531"/>
      <c r="E460" s="532"/>
      <c r="F460" s="85"/>
      <c r="G460" s="85"/>
    </row>
    <row r="461" spans="1:7" x14ac:dyDescent="0.2">
      <c r="A461" s="533"/>
      <c r="B461" s="529"/>
      <c r="C461" s="530"/>
      <c r="D461" s="531"/>
      <c r="E461" s="532"/>
      <c r="F461" s="85"/>
      <c r="G461" s="85"/>
    </row>
    <row r="462" spans="1:7" x14ac:dyDescent="0.2">
      <c r="A462" s="533"/>
      <c r="B462" s="529"/>
      <c r="C462" s="530"/>
      <c r="D462" s="531"/>
      <c r="E462" s="532"/>
      <c r="F462" s="85"/>
      <c r="G462" s="85"/>
    </row>
    <row r="463" spans="1:7" x14ac:dyDescent="0.2">
      <c r="A463" s="533"/>
      <c r="B463" s="529"/>
      <c r="C463" s="530"/>
      <c r="D463" s="531"/>
      <c r="E463" s="532"/>
      <c r="F463" s="85"/>
      <c r="G463" s="85"/>
    </row>
    <row r="464" spans="1:7" x14ac:dyDescent="0.2">
      <c r="A464" s="533"/>
      <c r="B464" s="529"/>
      <c r="C464" s="530"/>
      <c r="D464" s="531"/>
      <c r="E464" s="532"/>
      <c r="F464" s="85"/>
      <c r="G464" s="85"/>
    </row>
    <row r="465" spans="1:7" x14ac:dyDescent="0.2">
      <c r="A465" s="533"/>
      <c r="B465" s="529"/>
      <c r="C465" s="530"/>
      <c r="D465" s="531"/>
      <c r="E465" s="532"/>
      <c r="F465" s="85"/>
      <c r="G465" s="85"/>
    </row>
    <row r="466" spans="1:7" x14ac:dyDescent="0.2">
      <c r="A466" s="533"/>
      <c r="B466" s="529"/>
      <c r="C466" s="530"/>
      <c r="D466" s="531"/>
      <c r="E466" s="532"/>
      <c r="F466" s="85"/>
      <c r="G466" s="85"/>
    </row>
    <row r="467" spans="1:7" x14ac:dyDescent="0.2">
      <c r="A467" s="533"/>
      <c r="B467" s="529"/>
      <c r="C467" s="530"/>
      <c r="D467" s="531"/>
      <c r="E467" s="532"/>
      <c r="F467" s="85"/>
      <c r="G467" s="85"/>
    </row>
    <row r="468" spans="1:7" x14ac:dyDescent="0.2">
      <c r="A468" s="533"/>
      <c r="B468" s="529"/>
      <c r="C468" s="530"/>
      <c r="D468" s="531"/>
      <c r="E468" s="532"/>
      <c r="F468" s="85"/>
      <c r="G468" s="85"/>
    </row>
    <row r="469" spans="1:7" x14ac:dyDescent="0.2">
      <c r="A469" s="533"/>
      <c r="B469" s="529"/>
      <c r="C469" s="530"/>
      <c r="D469" s="531"/>
      <c r="E469" s="532"/>
      <c r="F469" s="85"/>
      <c r="G469" s="85"/>
    </row>
    <row r="470" spans="1:7" x14ac:dyDescent="0.2">
      <c r="A470" s="533"/>
      <c r="B470" s="529"/>
      <c r="C470" s="530"/>
      <c r="D470" s="531"/>
      <c r="E470" s="532"/>
      <c r="F470" s="85"/>
      <c r="G470" s="85"/>
    </row>
    <row r="471" spans="1:7" x14ac:dyDescent="0.2">
      <c r="A471" s="533"/>
      <c r="B471" s="529"/>
      <c r="C471" s="530"/>
      <c r="D471" s="531"/>
      <c r="E471" s="532"/>
      <c r="F471" s="85"/>
      <c r="G471" s="85"/>
    </row>
    <row r="472" spans="1:7" x14ac:dyDescent="0.2">
      <c r="A472" s="533"/>
      <c r="B472" s="529"/>
      <c r="C472" s="530"/>
      <c r="D472" s="531"/>
      <c r="E472" s="532"/>
      <c r="F472" s="85"/>
      <c r="G472" s="85"/>
    </row>
    <row r="473" spans="1:7" x14ac:dyDescent="0.2">
      <c r="A473" s="533"/>
      <c r="B473" s="529"/>
      <c r="C473" s="530"/>
      <c r="D473" s="531"/>
      <c r="E473" s="532"/>
      <c r="F473" s="85"/>
      <c r="G473" s="85"/>
    </row>
    <row r="474" spans="1:7" x14ac:dyDescent="0.2">
      <c r="A474" s="533"/>
      <c r="B474" s="529"/>
      <c r="C474" s="530"/>
      <c r="D474" s="531"/>
      <c r="E474" s="532"/>
      <c r="F474" s="85"/>
      <c r="G474" s="85"/>
    </row>
    <row r="475" spans="1:7" x14ac:dyDescent="0.2">
      <c r="A475" s="533"/>
      <c r="B475" s="529"/>
      <c r="C475" s="530"/>
      <c r="D475" s="531"/>
      <c r="E475" s="532"/>
      <c r="F475" s="85"/>
      <c r="G475" s="85"/>
    </row>
    <row r="476" spans="1:7" x14ac:dyDescent="0.2">
      <c r="A476" s="533"/>
      <c r="B476" s="529"/>
      <c r="C476" s="530"/>
      <c r="D476" s="531"/>
      <c r="E476" s="532"/>
      <c r="F476" s="85"/>
      <c r="G476" s="85"/>
    </row>
    <row r="477" spans="1:7" x14ac:dyDescent="0.2">
      <c r="A477" s="533"/>
      <c r="B477" s="529"/>
      <c r="C477" s="530"/>
      <c r="D477" s="531"/>
      <c r="E477" s="532"/>
      <c r="F477" s="85"/>
      <c r="G477" s="85"/>
    </row>
    <row r="478" spans="1:7" x14ac:dyDescent="0.2">
      <c r="A478" s="533"/>
      <c r="B478" s="529"/>
      <c r="C478" s="530"/>
      <c r="D478" s="531"/>
      <c r="E478" s="532"/>
      <c r="F478" s="85"/>
      <c r="G478" s="85"/>
    </row>
    <row r="479" spans="1:7" x14ac:dyDescent="0.2">
      <c r="A479" s="533"/>
      <c r="B479" s="529"/>
      <c r="C479" s="530"/>
      <c r="D479" s="531"/>
      <c r="E479" s="532"/>
      <c r="F479" s="85"/>
      <c r="G479" s="85"/>
    </row>
    <row r="480" spans="1:7" x14ac:dyDescent="0.2">
      <c r="A480" s="533"/>
      <c r="B480" s="529"/>
      <c r="C480" s="530"/>
      <c r="D480" s="531"/>
      <c r="E480" s="532"/>
      <c r="F480" s="85"/>
      <c r="G480" s="85"/>
    </row>
    <row r="481" spans="1:7" x14ac:dyDescent="0.2">
      <c r="A481" s="533"/>
      <c r="B481" s="529"/>
      <c r="C481" s="530"/>
      <c r="D481" s="531"/>
      <c r="E481" s="532"/>
      <c r="F481" s="85"/>
      <c r="G481" s="85"/>
    </row>
    <row r="482" spans="1:7" x14ac:dyDescent="0.2">
      <c r="A482" s="533"/>
      <c r="B482" s="529"/>
      <c r="C482" s="530"/>
      <c r="D482" s="531"/>
      <c r="E482" s="532"/>
      <c r="F482" s="85"/>
      <c r="G482" s="85"/>
    </row>
    <row r="483" spans="1:7" x14ac:dyDescent="0.2">
      <c r="A483" s="533"/>
      <c r="B483" s="529"/>
      <c r="C483" s="530"/>
      <c r="D483" s="531"/>
      <c r="E483" s="532"/>
      <c r="F483" s="85"/>
      <c r="G483" s="85"/>
    </row>
    <row r="484" spans="1:7" x14ac:dyDescent="0.2">
      <c r="A484" s="533"/>
      <c r="B484" s="529"/>
      <c r="C484" s="530"/>
      <c r="D484" s="531"/>
      <c r="E484" s="532"/>
      <c r="F484" s="85"/>
      <c r="G484" s="85"/>
    </row>
    <row r="485" spans="1:7" x14ac:dyDescent="0.2">
      <c r="A485" s="533"/>
      <c r="B485" s="529"/>
      <c r="C485" s="530"/>
      <c r="D485" s="531"/>
      <c r="E485" s="532"/>
      <c r="F485" s="85"/>
      <c r="G485" s="85"/>
    </row>
    <row r="486" spans="1:7" x14ac:dyDescent="0.2">
      <c r="A486" s="533"/>
      <c r="B486" s="529"/>
      <c r="C486" s="530"/>
      <c r="D486" s="531"/>
      <c r="E486" s="532"/>
      <c r="F486" s="85"/>
      <c r="G486" s="85"/>
    </row>
    <row r="487" spans="1:7" x14ac:dyDescent="0.2">
      <c r="A487" s="533"/>
      <c r="B487" s="529"/>
      <c r="C487" s="530"/>
      <c r="D487" s="531"/>
      <c r="E487" s="532"/>
      <c r="F487" s="85"/>
      <c r="G487" s="85"/>
    </row>
    <row r="488" spans="1:7" x14ac:dyDescent="0.2">
      <c r="A488" s="533"/>
      <c r="B488" s="529"/>
      <c r="C488" s="530"/>
      <c r="D488" s="531"/>
      <c r="E488" s="532"/>
      <c r="F488" s="85"/>
      <c r="G488" s="85"/>
    </row>
    <row r="489" spans="1:7" x14ac:dyDescent="0.2">
      <c r="A489" s="533"/>
      <c r="B489" s="529"/>
      <c r="C489" s="530"/>
      <c r="D489" s="531"/>
      <c r="E489" s="532"/>
      <c r="F489" s="85"/>
      <c r="G489" s="85"/>
    </row>
    <row r="490" spans="1:7" x14ac:dyDescent="0.2">
      <c r="A490" s="533"/>
      <c r="B490" s="529"/>
      <c r="C490" s="530"/>
      <c r="D490" s="531"/>
      <c r="E490" s="532"/>
      <c r="F490" s="85"/>
      <c r="G490" s="85"/>
    </row>
    <row r="491" spans="1:7" x14ac:dyDescent="0.2">
      <c r="A491" s="533"/>
      <c r="B491" s="529"/>
      <c r="C491" s="530"/>
      <c r="D491" s="531"/>
      <c r="E491" s="532"/>
      <c r="F491" s="85"/>
      <c r="G491" s="85"/>
    </row>
    <row r="492" spans="1:7" x14ac:dyDescent="0.2">
      <c r="A492" s="533"/>
      <c r="B492" s="529"/>
      <c r="C492" s="530"/>
      <c r="D492" s="531"/>
      <c r="E492" s="532"/>
      <c r="F492" s="85"/>
      <c r="G492" s="85"/>
    </row>
    <row r="493" spans="1:7" x14ac:dyDescent="0.2">
      <c r="A493" s="533"/>
      <c r="B493" s="529"/>
      <c r="C493" s="530"/>
      <c r="D493" s="531"/>
      <c r="E493" s="532"/>
      <c r="F493" s="85"/>
      <c r="G493" s="85"/>
    </row>
    <row r="494" spans="1:7" x14ac:dyDescent="0.2">
      <c r="A494" s="533"/>
      <c r="B494" s="529"/>
      <c r="C494" s="530"/>
      <c r="D494" s="531"/>
      <c r="E494" s="532"/>
      <c r="F494" s="85"/>
      <c r="G494" s="85"/>
    </row>
    <row r="495" spans="1:7" x14ac:dyDescent="0.2">
      <c r="A495" s="533"/>
      <c r="B495" s="529"/>
      <c r="C495" s="530"/>
      <c r="D495" s="531"/>
      <c r="E495" s="532"/>
      <c r="F495" s="85"/>
      <c r="G495" s="85"/>
    </row>
    <row r="496" spans="1:7" x14ac:dyDescent="0.2">
      <c r="A496" s="533"/>
      <c r="B496" s="529"/>
      <c r="C496" s="530"/>
      <c r="D496" s="531"/>
      <c r="E496" s="532"/>
      <c r="F496" s="85"/>
      <c r="G496" s="85"/>
    </row>
    <row r="497" spans="1:7" x14ac:dyDescent="0.2">
      <c r="A497" s="533"/>
      <c r="B497" s="529"/>
      <c r="C497" s="530"/>
      <c r="D497" s="531"/>
      <c r="E497" s="532"/>
      <c r="F497" s="85"/>
      <c r="G497" s="85"/>
    </row>
    <row r="498" spans="1:7" x14ac:dyDescent="0.2">
      <c r="A498" s="533"/>
      <c r="B498" s="529"/>
      <c r="C498" s="530"/>
      <c r="D498" s="531"/>
      <c r="E498" s="532"/>
      <c r="F498" s="85"/>
      <c r="G498" s="85"/>
    </row>
    <row r="499" spans="1:7" x14ac:dyDescent="0.2">
      <c r="A499" s="533"/>
      <c r="B499" s="529"/>
      <c r="C499" s="530"/>
      <c r="D499" s="531"/>
      <c r="E499" s="532"/>
      <c r="F499" s="85"/>
      <c r="G499" s="85"/>
    </row>
    <row r="500" spans="1:7" x14ac:dyDescent="0.2">
      <c r="A500" s="533"/>
      <c r="B500" s="529"/>
      <c r="C500" s="530"/>
      <c r="D500" s="531"/>
      <c r="E500" s="532"/>
      <c r="F500" s="85"/>
      <c r="G500" s="85"/>
    </row>
    <row r="501" spans="1:7" x14ac:dyDescent="0.2">
      <c r="A501" s="533"/>
      <c r="B501" s="529"/>
      <c r="C501" s="530"/>
      <c r="D501" s="531"/>
      <c r="E501" s="532"/>
      <c r="F501" s="85"/>
      <c r="G501" s="85"/>
    </row>
    <row r="502" spans="1:7" x14ac:dyDescent="0.2">
      <c r="A502" s="533"/>
      <c r="B502" s="529"/>
      <c r="C502" s="530"/>
      <c r="D502" s="531"/>
      <c r="E502" s="532"/>
      <c r="F502" s="85"/>
      <c r="G502" s="85"/>
    </row>
    <row r="503" spans="1:7" x14ac:dyDescent="0.2">
      <c r="A503" s="533"/>
      <c r="B503" s="529"/>
      <c r="C503" s="530"/>
      <c r="D503" s="531"/>
      <c r="E503" s="532"/>
      <c r="F503" s="85"/>
      <c r="G503" s="85"/>
    </row>
    <row r="504" spans="1:7" x14ac:dyDescent="0.2">
      <c r="A504" s="533"/>
      <c r="B504" s="529"/>
      <c r="C504" s="530"/>
      <c r="D504" s="531"/>
      <c r="E504" s="532"/>
      <c r="F504" s="85"/>
      <c r="G504" s="85"/>
    </row>
    <row r="505" spans="1:7" x14ac:dyDescent="0.2">
      <c r="A505" s="533"/>
      <c r="B505" s="529"/>
      <c r="C505" s="530"/>
      <c r="D505" s="531"/>
      <c r="E505" s="532"/>
      <c r="F505" s="85"/>
      <c r="G505" s="85"/>
    </row>
    <row r="506" spans="1:7" x14ac:dyDescent="0.2">
      <c r="A506" s="533"/>
      <c r="B506" s="529"/>
      <c r="C506" s="530"/>
      <c r="D506" s="531"/>
      <c r="E506" s="532"/>
      <c r="F506" s="85"/>
      <c r="G506" s="85"/>
    </row>
    <row r="507" spans="1:7" x14ac:dyDescent="0.2">
      <c r="A507" s="533"/>
      <c r="B507" s="529"/>
      <c r="C507" s="530"/>
      <c r="D507" s="531"/>
      <c r="E507" s="532"/>
      <c r="F507" s="85"/>
      <c r="G507" s="85"/>
    </row>
    <row r="508" spans="1:7" x14ac:dyDescent="0.2">
      <c r="A508" s="533"/>
      <c r="B508" s="529"/>
      <c r="C508" s="530"/>
      <c r="D508" s="531"/>
      <c r="E508" s="532"/>
      <c r="F508" s="85"/>
      <c r="G508" s="85"/>
    </row>
    <row r="509" spans="1:7" x14ac:dyDescent="0.2">
      <c r="A509" s="533"/>
      <c r="B509" s="529"/>
      <c r="C509" s="530"/>
      <c r="D509" s="531"/>
      <c r="E509" s="532"/>
      <c r="F509" s="85"/>
      <c r="G509" s="85"/>
    </row>
    <row r="510" spans="1:7" x14ac:dyDescent="0.2">
      <c r="A510" s="533"/>
      <c r="B510" s="529"/>
      <c r="C510" s="530"/>
      <c r="D510" s="531"/>
      <c r="E510" s="532"/>
      <c r="F510" s="85"/>
      <c r="G510" s="85"/>
    </row>
    <row r="511" spans="1:7" x14ac:dyDescent="0.2">
      <c r="A511" s="533"/>
      <c r="B511" s="529"/>
      <c r="C511" s="530"/>
      <c r="D511" s="531"/>
      <c r="E511" s="532"/>
      <c r="F511" s="85"/>
      <c r="G511" s="85"/>
    </row>
    <row r="512" spans="1:7" x14ac:dyDescent="0.2">
      <c r="A512" s="533"/>
      <c r="B512" s="529"/>
      <c r="C512" s="530"/>
      <c r="D512" s="531"/>
      <c r="E512" s="532"/>
      <c r="F512" s="85"/>
      <c r="G512" s="85"/>
    </row>
    <row r="513" spans="1:7" x14ac:dyDescent="0.2">
      <c r="A513" s="533"/>
      <c r="B513" s="529"/>
      <c r="C513" s="530"/>
      <c r="D513" s="531"/>
      <c r="E513" s="532"/>
      <c r="F513" s="85"/>
      <c r="G513" s="85"/>
    </row>
    <row r="514" spans="1:7" x14ac:dyDescent="0.2">
      <c r="A514" s="533"/>
      <c r="B514" s="529"/>
      <c r="C514" s="530"/>
      <c r="D514" s="531"/>
      <c r="E514" s="532"/>
      <c r="F514" s="85"/>
      <c r="G514" s="85"/>
    </row>
    <row r="515" spans="1:7" x14ac:dyDescent="0.2">
      <c r="A515" s="533"/>
      <c r="B515" s="529"/>
      <c r="C515" s="530"/>
      <c r="D515" s="531"/>
      <c r="E515" s="532"/>
      <c r="F515" s="85"/>
      <c r="G515" s="85"/>
    </row>
    <row r="516" spans="1:7" x14ac:dyDescent="0.2">
      <c r="A516" s="533"/>
      <c r="B516" s="529"/>
      <c r="C516" s="530"/>
      <c r="D516" s="531"/>
      <c r="E516" s="532"/>
      <c r="F516" s="85"/>
      <c r="G516" s="85"/>
    </row>
    <row r="517" spans="1:7" x14ac:dyDescent="0.2">
      <c r="A517" s="533"/>
      <c r="B517" s="529"/>
      <c r="C517" s="530"/>
      <c r="D517" s="531"/>
      <c r="E517" s="532"/>
      <c r="F517" s="85"/>
      <c r="G517" s="85"/>
    </row>
    <row r="518" spans="1:7" x14ac:dyDescent="0.2">
      <c r="A518" s="533"/>
      <c r="B518" s="529"/>
      <c r="C518" s="530"/>
      <c r="D518" s="531"/>
      <c r="E518" s="532"/>
      <c r="F518" s="85"/>
      <c r="G518" s="85"/>
    </row>
    <row r="519" spans="1:7" x14ac:dyDescent="0.2">
      <c r="A519" s="533"/>
      <c r="B519" s="529"/>
      <c r="C519" s="530"/>
      <c r="D519" s="531"/>
      <c r="E519" s="532"/>
      <c r="F519" s="85"/>
      <c r="G519" s="85"/>
    </row>
    <row r="520" spans="1:7" x14ac:dyDescent="0.2">
      <c r="A520" s="533"/>
      <c r="B520" s="529"/>
      <c r="C520" s="530"/>
      <c r="D520" s="531"/>
      <c r="E520" s="532"/>
      <c r="F520" s="85"/>
      <c r="G520" s="85"/>
    </row>
    <row r="521" spans="1:7" x14ac:dyDescent="0.2">
      <c r="A521" s="533"/>
      <c r="B521" s="529"/>
      <c r="C521" s="530"/>
      <c r="D521" s="531"/>
      <c r="E521" s="532"/>
      <c r="F521" s="85"/>
      <c r="G521" s="85"/>
    </row>
    <row r="522" spans="1:7" x14ac:dyDescent="0.2">
      <c r="A522" s="533"/>
      <c r="B522" s="529"/>
      <c r="C522" s="530"/>
      <c r="D522" s="531"/>
      <c r="E522" s="532"/>
      <c r="F522" s="85"/>
      <c r="G522" s="85"/>
    </row>
    <row r="523" spans="1:7" x14ac:dyDescent="0.2">
      <c r="A523" s="533"/>
      <c r="B523" s="529"/>
      <c r="C523" s="530"/>
      <c r="D523" s="531"/>
      <c r="E523" s="532"/>
      <c r="F523" s="85"/>
      <c r="G523" s="85"/>
    </row>
    <row r="524" spans="1:7" x14ac:dyDescent="0.2">
      <c r="A524" s="533"/>
      <c r="B524" s="529"/>
      <c r="C524" s="530"/>
      <c r="D524" s="531"/>
      <c r="E524" s="532"/>
      <c r="F524" s="85"/>
      <c r="G524" s="85"/>
    </row>
    <row r="525" spans="1:7" x14ac:dyDescent="0.2">
      <c r="A525" s="533"/>
      <c r="B525" s="529"/>
      <c r="C525" s="530"/>
      <c r="D525" s="531"/>
      <c r="E525" s="532"/>
      <c r="F525" s="85"/>
      <c r="G525" s="85"/>
    </row>
    <row r="526" spans="1:7" x14ac:dyDescent="0.2">
      <c r="A526" s="533"/>
      <c r="B526" s="529"/>
      <c r="C526" s="530"/>
      <c r="D526" s="531"/>
      <c r="E526" s="532"/>
      <c r="F526" s="85"/>
      <c r="G526" s="85"/>
    </row>
    <row r="527" spans="1:7" x14ac:dyDescent="0.2">
      <c r="A527" s="533"/>
      <c r="B527" s="529"/>
      <c r="C527" s="530"/>
      <c r="D527" s="531"/>
      <c r="E527" s="532"/>
      <c r="F527" s="85"/>
      <c r="G527" s="85"/>
    </row>
    <row r="528" spans="1:7" x14ac:dyDescent="0.2">
      <c r="A528" s="533"/>
      <c r="B528" s="529"/>
      <c r="C528" s="530"/>
      <c r="D528" s="531"/>
      <c r="E528" s="532"/>
      <c r="F528" s="85"/>
      <c r="G528" s="85"/>
    </row>
    <row r="529" spans="1:7" x14ac:dyDescent="0.2">
      <c r="A529" s="533"/>
      <c r="B529" s="529"/>
      <c r="C529" s="530"/>
      <c r="D529" s="531"/>
      <c r="E529" s="532"/>
      <c r="F529" s="85"/>
      <c r="G529" s="85"/>
    </row>
    <row r="530" spans="1:7" x14ac:dyDescent="0.2">
      <c r="A530" s="533"/>
      <c r="B530" s="529"/>
      <c r="C530" s="530"/>
      <c r="D530" s="531"/>
      <c r="E530" s="532"/>
      <c r="F530" s="85"/>
      <c r="G530" s="85"/>
    </row>
    <row r="531" spans="1:7" x14ac:dyDescent="0.2">
      <c r="A531" s="533"/>
      <c r="B531" s="529"/>
      <c r="C531" s="530"/>
      <c r="D531" s="531"/>
      <c r="E531" s="532"/>
      <c r="F531" s="85"/>
      <c r="G531" s="85"/>
    </row>
    <row r="532" spans="1:7" x14ac:dyDescent="0.2">
      <c r="A532" s="533"/>
      <c r="B532" s="529"/>
      <c r="C532" s="530"/>
      <c r="D532" s="531"/>
      <c r="E532" s="532"/>
      <c r="F532" s="85"/>
      <c r="G532" s="85"/>
    </row>
    <row r="533" spans="1:7" x14ac:dyDescent="0.2">
      <c r="A533" s="533"/>
      <c r="B533" s="529"/>
      <c r="C533" s="530"/>
      <c r="D533" s="531"/>
      <c r="E533" s="532"/>
      <c r="F533" s="85"/>
      <c r="G533" s="85"/>
    </row>
    <row r="534" spans="1:7" x14ac:dyDescent="0.2">
      <c r="A534" s="533"/>
      <c r="B534" s="529"/>
      <c r="C534" s="530"/>
      <c r="D534" s="531"/>
      <c r="E534" s="532"/>
      <c r="F534" s="85"/>
      <c r="G534" s="85"/>
    </row>
    <row r="535" spans="1:7" x14ac:dyDescent="0.2">
      <c r="A535" s="533"/>
      <c r="B535" s="529"/>
      <c r="C535" s="530"/>
      <c r="D535" s="531"/>
      <c r="E535" s="532"/>
      <c r="F535" s="85"/>
      <c r="G535" s="85"/>
    </row>
    <row r="536" spans="1:7" x14ac:dyDescent="0.2">
      <c r="A536" s="533"/>
      <c r="B536" s="529"/>
      <c r="C536" s="530"/>
      <c r="D536" s="531"/>
      <c r="E536" s="532"/>
      <c r="F536" s="85"/>
      <c r="G536" s="85"/>
    </row>
    <row r="537" spans="1:7" x14ac:dyDescent="0.2">
      <c r="A537" s="533"/>
      <c r="B537" s="529"/>
      <c r="C537" s="530"/>
      <c r="D537" s="531"/>
      <c r="E537" s="532"/>
      <c r="F537" s="85"/>
      <c r="G537" s="85"/>
    </row>
    <row r="538" spans="1:7" x14ac:dyDescent="0.2">
      <c r="A538" s="533"/>
      <c r="B538" s="529"/>
      <c r="C538" s="530"/>
      <c r="D538" s="531"/>
      <c r="E538" s="532"/>
      <c r="F538" s="85"/>
      <c r="G538" s="85"/>
    </row>
    <row r="539" spans="1:7" x14ac:dyDescent="0.2">
      <c r="A539" s="533"/>
      <c r="B539" s="529"/>
      <c r="C539" s="530"/>
      <c r="D539" s="531"/>
      <c r="E539" s="532"/>
      <c r="F539" s="85"/>
      <c r="G539" s="85"/>
    </row>
    <row r="540" spans="1:7" x14ac:dyDescent="0.2">
      <c r="A540" s="533"/>
      <c r="B540" s="529"/>
      <c r="C540" s="530"/>
      <c r="D540" s="531"/>
      <c r="E540" s="532"/>
      <c r="F540" s="85"/>
      <c r="G540" s="85"/>
    </row>
    <row r="541" spans="1:7" x14ac:dyDescent="0.2">
      <c r="A541" s="533"/>
      <c r="B541" s="529"/>
      <c r="C541" s="530"/>
      <c r="D541" s="531"/>
      <c r="E541" s="532"/>
      <c r="F541" s="85"/>
      <c r="G541" s="85"/>
    </row>
    <row r="542" spans="1:7" x14ac:dyDescent="0.2">
      <c r="A542" s="533"/>
      <c r="B542" s="529"/>
      <c r="C542" s="530"/>
      <c r="D542" s="531"/>
      <c r="E542" s="532"/>
      <c r="F542" s="85"/>
      <c r="G542" s="85"/>
    </row>
    <row r="543" spans="1:7" x14ac:dyDescent="0.2">
      <c r="A543" s="533"/>
      <c r="B543" s="529"/>
      <c r="C543" s="530"/>
      <c r="D543" s="531"/>
      <c r="E543" s="532"/>
      <c r="F543" s="85"/>
      <c r="G543" s="85"/>
    </row>
    <row r="544" spans="1:7" x14ac:dyDescent="0.2">
      <c r="A544" s="533"/>
      <c r="B544" s="529"/>
      <c r="C544" s="530"/>
      <c r="D544" s="531"/>
      <c r="E544" s="532"/>
      <c r="F544" s="85"/>
      <c r="G544" s="85"/>
    </row>
    <row r="545" spans="1:7" x14ac:dyDescent="0.2">
      <c r="A545" s="533"/>
      <c r="B545" s="529"/>
      <c r="C545" s="530"/>
      <c r="D545" s="531"/>
      <c r="E545" s="532"/>
      <c r="F545" s="85"/>
      <c r="G545" s="85"/>
    </row>
    <row r="546" spans="1:7" x14ac:dyDescent="0.2">
      <c r="A546" s="533"/>
      <c r="B546" s="529"/>
      <c r="C546" s="530"/>
      <c r="D546" s="531"/>
      <c r="E546" s="532"/>
      <c r="F546" s="85"/>
      <c r="G546" s="85"/>
    </row>
    <row r="547" spans="1:7" x14ac:dyDescent="0.2">
      <c r="A547" s="533"/>
      <c r="B547" s="529"/>
      <c r="C547" s="530"/>
      <c r="D547" s="531"/>
      <c r="E547" s="532"/>
      <c r="F547" s="85"/>
      <c r="G547" s="85"/>
    </row>
    <row r="548" spans="1:7" x14ac:dyDescent="0.2">
      <c r="A548" s="533"/>
      <c r="B548" s="529"/>
      <c r="C548" s="530"/>
      <c r="D548" s="531"/>
      <c r="E548" s="532"/>
      <c r="F548" s="85"/>
      <c r="G548" s="85"/>
    </row>
    <row r="549" spans="1:7" x14ac:dyDescent="0.2">
      <c r="A549" s="533"/>
      <c r="B549" s="529"/>
      <c r="C549" s="530"/>
      <c r="D549" s="531"/>
      <c r="E549" s="532"/>
      <c r="F549" s="85"/>
      <c r="G549" s="85"/>
    </row>
    <row r="550" spans="1:7" x14ac:dyDescent="0.2">
      <c r="A550" s="533"/>
      <c r="B550" s="529"/>
      <c r="C550" s="530"/>
      <c r="D550" s="531"/>
      <c r="E550" s="532"/>
      <c r="F550" s="85"/>
      <c r="G550" s="85"/>
    </row>
    <row r="551" spans="1:7" x14ac:dyDescent="0.2">
      <c r="A551" s="533"/>
      <c r="B551" s="529"/>
      <c r="C551" s="530"/>
      <c r="D551" s="531"/>
      <c r="E551" s="532"/>
      <c r="F551" s="85"/>
      <c r="G551" s="85"/>
    </row>
    <row r="552" spans="1:7" x14ac:dyDescent="0.2">
      <c r="A552" s="533"/>
      <c r="B552" s="529"/>
      <c r="C552" s="530"/>
      <c r="D552" s="531"/>
      <c r="E552" s="532"/>
      <c r="F552" s="85"/>
      <c r="G552" s="85"/>
    </row>
    <row r="553" spans="1:7" x14ac:dyDescent="0.2">
      <c r="A553" s="533"/>
      <c r="B553" s="529"/>
      <c r="C553" s="530"/>
      <c r="D553" s="531"/>
      <c r="E553" s="532"/>
      <c r="F553" s="85"/>
      <c r="G553" s="85"/>
    </row>
    <row r="554" spans="1:7" x14ac:dyDescent="0.2">
      <c r="A554" s="533"/>
      <c r="B554" s="529"/>
      <c r="C554" s="530"/>
      <c r="D554" s="531"/>
      <c r="E554" s="532"/>
      <c r="F554" s="85"/>
      <c r="G554" s="85"/>
    </row>
    <row r="555" spans="1:7" x14ac:dyDescent="0.2">
      <c r="A555" s="533"/>
      <c r="B555" s="529"/>
      <c r="C555" s="530"/>
      <c r="D555" s="531"/>
      <c r="E555" s="532"/>
      <c r="F555" s="85"/>
      <c r="G555" s="85"/>
    </row>
    <row r="556" spans="1:7" x14ac:dyDescent="0.2">
      <c r="A556" s="533"/>
      <c r="B556" s="529"/>
      <c r="C556" s="530"/>
      <c r="D556" s="531"/>
      <c r="E556" s="532"/>
      <c r="F556" s="85"/>
      <c r="G556" s="85"/>
    </row>
    <row r="557" spans="1:7" x14ac:dyDescent="0.2">
      <c r="A557" s="533"/>
      <c r="B557" s="529"/>
      <c r="C557" s="530"/>
      <c r="D557" s="531"/>
      <c r="E557" s="532"/>
      <c r="F557" s="85"/>
      <c r="G557" s="85"/>
    </row>
    <row r="558" spans="1:7" x14ac:dyDescent="0.2">
      <c r="A558" s="533"/>
      <c r="B558" s="529"/>
      <c r="C558" s="530"/>
      <c r="D558" s="531"/>
      <c r="E558" s="532"/>
      <c r="F558" s="85"/>
      <c r="G558" s="85"/>
    </row>
    <row r="559" spans="1:7" x14ac:dyDescent="0.2">
      <c r="A559" s="533"/>
      <c r="B559" s="529"/>
      <c r="C559" s="530"/>
      <c r="D559" s="531"/>
      <c r="E559" s="532"/>
      <c r="F559" s="85"/>
      <c r="G559" s="85"/>
    </row>
    <row r="560" spans="1:7" x14ac:dyDescent="0.2">
      <c r="A560" s="533"/>
      <c r="B560" s="529"/>
      <c r="C560" s="530"/>
      <c r="D560" s="531"/>
      <c r="E560" s="532"/>
      <c r="F560" s="85"/>
      <c r="G560" s="85"/>
    </row>
    <row r="561" spans="1:7" x14ac:dyDescent="0.2">
      <c r="A561" s="533"/>
      <c r="B561" s="529"/>
      <c r="C561" s="530"/>
      <c r="D561" s="531"/>
      <c r="E561" s="532"/>
      <c r="F561" s="85"/>
      <c r="G561" s="85"/>
    </row>
    <row r="562" spans="1:7" x14ac:dyDescent="0.2">
      <c r="A562" s="533"/>
      <c r="B562" s="529"/>
      <c r="C562" s="530"/>
      <c r="D562" s="531"/>
      <c r="E562" s="532"/>
      <c r="F562" s="85"/>
      <c r="G562" s="85"/>
    </row>
    <row r="563" spans="1:7" x14ac:dyDescent="0.2">
      <c r="A563" s="533"/>
      <c r="B563" s="529"/>
      <c r="C563" s="530"/>
      <c r="D563" s="531"/>
      <c r="E563" s="532"/>
      <c r="F563" s="85"/>
      <c r="G563" s="85"/>
    </row>
    <row r="564" spans="1:7" x14ac:dyDescent="0.2">
      <c r="A564" s="533"/>
      <c r="B564" s="529"/>
      <c r="C564" s="530"/>
      <c r="D564" s="531"/>
      <c r="E564" s="532"/>
      <c r="F564" s="85"/>
      <c r="G564" s="85"/>
    </row>
    <row r="565" spans="1:7" x14ac:dyDescent="0.2">
      <c r="A565" s="533"/>
      <c r="B565" s="529"/>
      <c r="C565" s="530"/>
      <c r="D565" s="531"/>
      <c r="E565" s="532"/>
      <c r="F565" s="85"/>
      <c r="G565" s="85"/>
    </row>
    <row r="566" spans="1:7" x14ac:dyDescent="0.2">
      <c r="A566" s="533"/>
      <c r="B566" s="529"/>
      <c r="C566" s="530"/>
      <c r="D566" s="531"/>
      <c r="E566" s="532"/>
      <c r="F566" s="85"/>
      <c r="G566" s="85"/>
    </row>
    <row r="567" spans="1:7" x14ac:dyDescent="0.2">
      <c r="A567" s="533"/>
      <c r="B567" s="529"/>
      <c r="C567" s="530"/>
      <c r="D567" s="531"/>
      <c r="E567" s="532"/>
      <c r="F567" s="85"/>
      <c r="G567" s="85"/>
    </row>
    <row r="568" spans="1:7" x14ac:dyDescent="0.2">
      <c r="A568" s="533"/>
      <c r="B568" s="529"/>
      <c r="C568" s="530"/>
      <c r="D568" s="531"/>
      <c r="E568" s="532"/>
      <c r="F568" s="85"/>
      <c r="G568" s="85"/>
    </row>
    <row r="569" spans="1:7" x14ac:dyDescent="0.2">
      <c r="A569" s="533"/>
      <c r="B569" s="529"/>
      <c r="C569" s="530"/>
      <c r="D569" s="531"/>
      <c r="E569" s="532"/>
      <c r="F569" s="85"/>
      <c r="G569" s="85"/>
    </row>
    <row r="570" spans="1:7" x14ac:dyDescent="0.2">
      <c r="A570" s="533"/>
      <c r="B570" s="529"/>
      <c r="C570" s="530"/>
      <c r="D570" s="531"/>
      <c r="E570" s="532"/>
      <c r="F570" s="85"/>
      <c r="G570" s="85"/>
    </row>
    <row r="571" spans="1:7" x14ac:dyDescent="0.2">
      <c r="A571" s="533"/>
      <c r="B571" s="529"/>
      <c r="C571" s="530"/>
      <c r="D571" s="531"/>
      <c r="E571" s="532"/>
      <c r="F571" s="85"/>
      <c r="G571" s="85"/>
    </row>
    <row r="572" spans="1:7" x14ac:dyDescent="0.2">
      <c r="A572" s="533"/>
      <c r="B572" s="529"/>
      <c r="C572" s="530"/>
      <c r="D572" s="531"/>
      <c r="E572" s="532"/>
      <c r="F572" s="85"/>
      <c r="G572" s="85"/>
    </row>
    <row r="573" spans="1:7" x14ac:dyDescent="0.2">
      <c r="A573" s="533"/>
      <c r="B573" s="529"/>
      <c r="C573" s="530"/>
      <c r="D573" s="531"/>
      <c r="E573" s="532"/>
      <c r="F573" s="85"/>
      <c r="G573" s="85"/>
    </row>
    <row r="574" spans="1:7" x14ac:dyDescent="0.2">
      <c r="A574" s="533"/>
      <c r="B574" s="529"/>
      <c r="C574" s="530"/>
      <c r="D574" s="531"/>
      <c r="E574" s="532"/>
      <c r="F574" s="85"/>
      <c r="G574" s="85"/>
    </row>
    <row r="575" spans="1:7" x14ac:dyDescent="0.2">
      <c r="A575" s="533"/>
      <c r="B575" s="529"/>
      <c r="C575" s="530"/>
      <c r="D575" s="531"/>
      <c r="E575" s="532"/>
      <c r="F575" s="85"/>
      <c r="G575" s="85"/>
    </row>
    <row r="576" spans="1:7" x14ac:dyDescent="0.2">
      <c r="A576" s="533"/>
      <c r="B576" s="529"/>
      <c r="C576" s="530"/>
      <c r="D576" s="531"/>
      <c r="E576" s="532"/>
      <c r="F576" s="85"/>
      <c r="G576" s="85"/>
    </row>
    <row r="577" spans="1:7" x14ac:dyDescent="0.2">
      <c r="A577" s="533"/>
      <c r="B577" s="529"/>
      <c r="C577" s="530"/>
      <c r="D577" s="531"/>
      <c r="E577" s="532"/>
      <c r="F577" s="85"/>
      <c r="G577" s="85"/>
    </row>
    <row r="578" spans="1:7" x14ac:dyDescent="0.2">
      <c r="A578" s="533"/>
      <c r="B578" s="529"/>
      <c r="C578" s="530"/>
      <c r="D578" s="531"/>
      <c r="E578" s="532"/>
      <c r="F578" s="85"/>
      <c r="G578" s="85"/>
    </row>
    <row r="579" spans="1:7" x14ac:dyDescent="0.2">
      <c r="A579" s="533"/>
      <c r="B579" s="529"/>
      <c r="C579" s="530"/>
      <c r="D579" s="531"/>
      <c r="E579" s="532"/>
      <c r="F579" s="85"/>
      <c r="G579" s="85"/>
    </row>
    <row r="580" spans="1:7" x14ac:dyDescent="0.2">
      <c r="A580" s="533"/>
      <c r="B580" s="529"/>
      <c r="C580" s="530"/>
      <c r="D580" s="531"/>
      <c r="E580" s="532"/>
      <c r="F580" s="85"/>
      <c r="G580" s="85"/>
    </row>
    <row r="581" spans="1:7" x14ac:dyDescent="0.2">
      <c r="A581" s="533"/>
      <c r="B581" s="529"/>
      <c r="C581" s="530"/>
      <c r="D581" s="531"/>
      <c r="E581" s="532"/>
      <c r="F581" s="85"/>
      <c r="G581" s="85"/>
    </row>
    <row r="582" spans="1:7" x14ac:dyDescent="0.2">
      <c r="A582" s="533"/>
      <c r="B582" s="529"/>
      <c r="C582" s="530"/>
      <c r="D582" s="531"/>
      <c r="E582" s="532"/>
      <c r="F582" s="85"/>
      <c r="G582" s="85"/>
    </row>
    <row r="583" spans="1:7" x14ac:dyDescent="0.2">
      <c r="A583" s="533"/>
      <c r="B583" s="529"/>
      <c r="C583" s="530"/>
      <c r="D583" s="531"/>
      <c r="E583" s="532"/>
      <c r="F583" s="85"/>
      <c r="G583" s="85"/>
    </row>
    <row r="584" spans="1:7" x14ac:dyDescent="0.2">
      <c r="A584" s="533"/>
      <c r="B584" s="529"/>
      <c r="C584" s="530"/>
      <c r="D584" s="531"/>
      <c r="E584" s="532"/>
      <c r="F584" s="85"/>
      <c r="G584" s="85"/>
    </row>
    <row r="585" spans="1:7" x14ac:dyDescent="0.2">
      <c r="A585" s="533"/>
      <c r="B585" s="529"/>
      <c r="C585" s="530"/>
      <c r="D585" s="531"/>
      <c r="E585" s="532"/>
      <c r="F585" s="85"/>
      <c r="G585" s="85"/>
    </row>
    <row r="586" spans="1:7" x14ac:dyDescent="0.2">
      <c r="A586" s="533"/>
      <c r="B586" s="529"/>
      <c r="C586" s="530"/>
      <c r="D586" s="531"/>
      <c r="E586" s="532"/>
      <c r="F586" s="85"/>
      <c r="G586" s="85"/>
    </row>
    <row r="587" spans="1:7" x14ac:dyDescent="0.2">
      <c r="A587" s="533"/>
      <c r="B587" s="529"/>
      <c r="C587" s="530"/>
      <c r="D587" s="531"/>
      <c r="E587" s="532"/>
      <c r="F587" s="85"/>
      <c r="G587" s="85"/>
    </row>
    <row r="588" spans="1:7" x14ac:dyDescent="0.2">
      <c r="A588" s="533"/>
      <c r="B588" s="529"/>
      <c r="C588" s="530"/>
      <c r="D588" s="531"/>
      <c r="E588" s="532"/>
      <c r="F588" s="85"/>
      <c r="G588" s="85"/>
    </row>
    <row r="589" spans="1:7" x14ac:dyDescent="0.2">
      <c r="A589" s="533"/>
      <c r="B589" s="529"/>
      <c r="C589" s="530"/>
      <c r="D589" s="531"/>
      <c r="E589" s="532"/>
      <c r="F589" s="85"/>
      <c r="G589" s="85"/>
    </row>
    <row r="590" spans="1:7" x14ac:dyDescent="0.2">
      <c r="A590" s="533"/>
      <c r="B590" s="529"/>
      <c r="C590" s="530"/>
      <c r="D590" s="531"/>
      <c r="E590" s="532"/>
      <c r="F590" s="85"/>
      <c r="G590" s="85"/>
    </row>
    <row r="591" spans="1:7" x14ac:dyDescent="0.2">
      <c r="A591" s="533"/>
      <c r="B591" s="529"/>
      <c r="C591" s="530"/>
      <c r="D591" s="531"/>
      <c r="E591" s="532"/>
      <c r="F591" s="85"/>
      <c r="G591" s="85"/>
    </row>
    <row r="592" spans="1:7" x14ac:dyDescent="0.2">
      <c r="A592" s="533"/>
      <c r="B592" s="529"/>
      <c r="C592" s="530"/>
      <c r="D592" s="531"/>
      <c r="E592" s="532"/>
      <c r="F592" s="85"/>
      <c r="G592" s="85"/>
    </row>
    <row r="593" spans="1:7" x14ac:dyDescent="0.2">
      <c r="A593" s="533"/>
      <c r="B593" s="529"/>
      <c r="C593" s="530"/>
      <c r="D593" s="531"/>
      <c r="E593" s="532"/>
      <c r="F593" s="85"/>
      <c r="G593" s="85"/>
    </row>
    <row r="594" spans="1:7" x14ac:dyDescent="0.2">
      <c r="A594" s="533"/>
      <c r="B594" s="529"/>
      <c r="C594" s="530"/>
      <c r="D594" s="531"/>
      <c r="E594" s="532"/>
      <c r="F594" s="85"/>
      <c r="G594" s="85"/>
    </row>
    <row r="595" spans="1:7" x14ac:dyDescent="0.2">
      <c r="A595" s="533"/>
      <c r="B595" s="529"/>
      <c r="C595" s="530"/>
      <c r="D595" s="531"/>
      <c r="E595" s="532"/>
      <c r="F595" s="85"/>
      <c r="G595" s="85"/>
    </row>
    <row r="596" spans="1:7" x14ac:dyDescent="0.2">
      <c r="A596" s="533"/>
      <c r="B596" s="529"/>
      <c r="C596" s="530"/>
      <c r="D596" s="531"/>
      <c r="E596" s="532"/>
      <c r="F596" s="85"/>
      <c r="G596" s="85"/>
    </row>
    <row r="597" spans="1:7" x14ac:dyDescent="0.2">
      <c r="A597" s="533"/>
      <c r="B597" s="529"/>
      <c r="C597" s="530"/>
      <c r="D597" s="531"/>
      <c r="E597" s="532"/>
      <c r="F597" s="85"/>
      <c r="G597" s="85"/>
    </row>
    <row r="598" spans="1:7" x14ac:dyDescent="0.2">
      <c r="A598" s="533"/>
      <c r="B598" s="529"/>
      <c r="C598" s="530"/>
      <c r="D598" s="531"/>
      <c r="E598" s="532"/>
      <c r="F598" s="85"/>
      <c r="G598" s="85"/>
    </row>
    <row r="599" spans="1:7" x14ac:dyDescent="0.2">
      <c r="A599" s="533"/>
      <c r="B599" s="529"/>
      <c r="C599" s="530"/>
      <c r="D599" s="531"/>
      <c r="E599" s="532"/>
      <c r="F599" s="85"/>
      <c r="G599" s="85"/>
    </row>
    <row r="600" spans="1:7" x14ac:dyDescent="0.2">
      <c r="A600" s="533"/>
      <c r="B600" s="529"/>
      <c r="C600" s="530"/>
      <c r="D600" s="531"/>
      <c r="E600" s="532"/>
      <c r="F600" s="85"/>
      <c r="G600" s="85"/>
    </row>
    <row r="601" spans="1:7" x14ac:dyDescent="0.2">
      <c r="A601" s="533"/>
      <c r="B601" s="529"/>
      <c r="C601" s="530"/>
      <c r="D601" s="531"/>
      <c r="E601" s="532"/>
      <c r="F601" s="85"/>
      <c r="G601" s="85"/>
    </row>
    <row r="602" spans="1:7" x14ac:dyDescent="0.2">
      <c r="A602" s="533"/>
      <c r="B602" s="529"/>
      <c r="C602" s="530"/>
      <c r="D602" s="531"/>
      <c r="E602" s="532"/>
      <c r="F602" s="85"/>
      <c r="G602" s="85"/>
    </row>
    <row r="603" spans="1:7" x14ac:dyDescent="0.2">
      <c r="A603" s="533"/>
      <c r="B603" s="529"/>
      <c r="C603" s="530"/>
      <c r="D603" s="531"/>
      <c r="E603" s="532"/>
      <c r="F603" s="85"/>
      <c r="G603" s="85"/>
    </row>
    <row r="604" spans="1:7" x14ac:dyDescent="0.2">
      <c r="A604" s="533"/>
      <c r="B604" s="529"/>
      <c r="C604" s="530"/>
      <c r="D604" s="531"/>
      <c r="E604" s="532"/>
      <c r="F604" s="85"/>
      <c r="G604" s="85"/>
    </row>
    <row r="605" spans="1:7" x14ac:dyDescent="0.2">
      <c r="A605" s="533"/>
      <c r="B605" s="529"/>
      <c r="C605" s="530"/>
      <c r="D605" s="531"/>
      <c r="E605" s="532"/>
      <c r="F605" s="85"/>
      <c r="G605" s="85"/>
    </row>
    <row r="606" spans="1:7" x14ac:dyDescent="0.2">
      <c r="A606" s="533"/>
      <c r="B606" s="529"/>
      <c r="C606" s="530"/>
      <c r="D606" s="531"/>
      <c r="E606" s="532"/>
      <c r="F606" s="85"/>
      <c r="G606" s="85"/>
    </row>
    <row r="607" spans="1:7" x14ac:dyDescent="0.2">
      <c r="A607" s="533"/>
      <c r="B607" s="529"/>
      <c r="C607" s="530"/>
      <c r="D607" s="531"/>
      <c r="E607" s="532"/>
      <c r="F607" s="85"/>
      <c r="G607" s="85"/>
    </row>
    <row r="608" spans="1:7" x14ac:dyDescent="0.2">
      <c r="A608" s="533"/>
      <c r="B608" s="529"/>
      <c r="C608" s="530"/>
      <c r="D608" s="531"/>
      <c r="E608" s="532"/>
      <c r="F608" s="85"/>
      <c r="G608" s="85"/>
    </row>
    <row r="609" spans="1:7" x14ac:dyDescent="0.2">
      <c r="A609" s="533"/>
      <c r="B609" s="529"/>
      <c r="C609" s="530"/>
      <c r="D609" s="531"/>
      <c r="E609" s="532"/>
      <c r="F609" s="85"/>
      <c r="G609" s="85"/>
    </row>
    <row r="610" spans="1:7" x14ac:dyDescent="0.2">
      <c r="A610" s="533"/>
      <c r="B610" s="529"/>
      <c r="C610" s="530"/>
      <c r="D610" s="531"/>
      <c r="E610" s="532"/>
      <c r="F610" s="85"/>
      <c r="G610" s="85"/>
    </row>
    <row r="611" spans="1:7" x14ac:dyDescent="0.2">
      <c r="A611" s="533"/>
      <c r="B611" s="529"/>
      <c r="C611" s="530"/>
      <c r="D611" s="531"/>
      <c r="E611" s="532"/>
      <c r="F611" s="85"/>
      <c r="G611" s="85"/>
    </row>
    <row r="612" spans="1:7" x14ac:dyDescent="0.2">
      <c r="A612" s="533"/>
      <c r="B612" s="529"/>
      <c r="C612" s="530"/>
      <c r="D612" s="531"/>
      <c r="E612" s="532"/>
      <c r="F612" s="85"/>
      <c r="G612" s="85"/>
    </row>
    <row r="613" spans="1:7" x14ac:dyDescent="0.2">
      <c r="A613" s="533"/>
      <c r="B613" s="529"/>
      <c r="C613" s="530"/>
      <c r="D613" s="531"/>
      <c r="E613" s="532"/>
      <c r="F613" s="85"/>
      <c r="G613" s="85"/>
    </row>
    <row r="614" spans="1:7" x14ac:dyDescent="0.2">
      <c r="A614" s="533"/>
      <c r="B614" s="529"/>
      <c r="C614" s="530"/>
      <c r="D614" s="531"/>
      <c r="E614" s="532"/>
      <c r="F614" s="85"/>
      <c r="G614" s="85"/>
    </row>
    <row r="615" spans="1:7" x14ac:dyDescent="0.2">
      <c r="A615" s="533"/>
      <c r="B615" s="529"/>
      <c r="C615" s="530"/>
      <c r="D615" s="531"/>
      <c r="E615" s="532"/>
      <c r="F615" s="85"/>
      <c r="G615" s="85"/>
    </row>
    <row r="616" spans="1:7" x14ac:dyDescent="0.2">
      <c r="A616" s="533"/>
      <c r="B616" s="529"/>
      <c r="C616" s="530"/>
      <c r="D616" s="531"/>
      <c r="E616" s="532"/>
      <c r="F616" s="85"/>
      <c r="G616" s="85"/>
    </row>
    <row r="617" spans="1:7" x14ac:dyDescent="0.2">
      <c r="A617" s="533"/>
      <c r="B617" s="529"/>
      <c r="C617" s="530"/>
      <c r="D617" s="531"/>
      <c r="E617" s="532"/>
      <c r="F617" s="85"/>
      <c r="G617" s="85"/>
    </row>
    <row r="618" spans="1:7" x14ac:dyDescent="0.2">
      <c r="A618" s="533"/>
      <c r="B618" s="529"/>
      <c r="C618" s="530"/>
      <c r="D618" s="531"/>
      <c r="E618" s="532"/>
      <c r="F618" s="85"/>
      <c r="G618" s="85"/>
    </row>
    <row r="619" spans="1:7" x14ac:dyDescent="0.2">
      <c r="A619" s="533"/>
      <c r="B619" s="529"/>
      <c r="C619" s="530"/>
      <c r="D619" s="531"/>
      <c r="E619" s="532"/>
      <c r="F619" s="85"/>
      <c r="G619" s="85"/>
    </row>
    <row r="620" spans="1:7" x14ac:dyDescent="0.2">
      <c r="A620" s="533"/>
      <c r="B620" s="529"/>
      <c r="C620" s="530"/>
      <c r="D620" s="531"/>
      <c r="E620" s="532"/>
      <c r="F620" s="85"/>
      <c r="G620" s="85"/>
    </row>
    <row r="621" spans="1:7" x14ac:dyDescent="0.2">
      <c r="A621" s="533"/>
      <c r="B621" s="529"/>
      <c r="C621" s="530"/>
      <c r="D621" s="531"/>
      <c r="E621" s="532"/>
      <c r="F621" s="85"/>
      <c r="G621" s="85"/>
    </row>
    <row r="622" spans="1:7" x14ac:dyDescent="0.2">
      <c r="A622" s="533"/>
      <c r="B622" s="529"/>
      <c r="C622" s="530"/>
      <c r="D622" s="531"/>
      <c r="E622" s="532"/>
      <c r="F622" s="85"/>
      <c r="G622" s="85"/>
    </row>
    <row r="623" spans="1:7" x14ac:dyDescent="0.2">
      <c r="A623" s="533"/>
      <c r="B623" s="529"/>
      <c r="C623" s="530"/>
      <c r="D623" s="531"/>
      <c r="E623" s="532"/>
      <c r="F623" s="85"/>
      <c r="G623" s="85"/>
    </row>
    <row r="624" spans="1:7" x14ac:dyDescent="0.2">
      <c r="A624" s="533"/>
      <c r="B624" s="529"/>
      <c r="C624" s="530"/>
      <c r="D624" s="531"/>
      <c r="E624" s="532"/>
      <c r="F624" s="85"/>
      <c r="G624" s="85"/>
    </row>
    <row r="625" spans="1:7" x14ac:dyDescent="0.2">
      <c r="A625" s="533"/>
      <c r="B625" s="529"/>
      <c r="C625" s="530"/>
      <c r="D625" s="531"/>
      <c r="E625" s="532"/>
      <c r="F625" s="85"/>
      <c r="G625" s="85"/>
    </row>
    <row r="626" spans="1:7" x14ac:dyDescent="0.2">
      <c r="A626" s="533"/>
      <c r="B626" s="529"/>
      <c r="C626" s="530"/>
      <c r="D626" s="531"/>
      <c r="E626" s="532"/>
      <c r="F626" s="85"/>
      <c r="G626" s="85"/>
    </row>
    <row r="627" spans="1:7" x14ac:dyDescent="0.2">
      <c r="A627" s="533"/>
      <c r="B627" s="529"/>
      <c r="C627" s="530"/>
      <c r="D627" s="531"/>
      <c r="E627" s="532"/>
      <c r="F627" s="85"/>
      <c r="G627" s="85"/>
    </row>
    <row r="628" spans="1:7" x14ac:dyDescent="0.2">
      <c r="A628" s="533"/>
      <c r="B628" s="529"/>
      <c r="C628" s="530"/>
      <c r="D628" s="531"/>
      <c r="E628" s="532"/>
      <c r="F628" s="85"/>
      <c r="G628" s="85"/>
    </row>
    <row r="629" spans="1:7" x14ac:dyDescent="0.2">
      <c r="A629" s="533"/>
      <c r="B629" s="529"/>
      <c r="C629" s="530"/>
      <c r="D629" s="531"/>
      <c r="E629" s="532"/>
      <c r="F629" s="85"/>
      <c r="G629" s="85"/>
    </row>
    <row r="630" spans="1:7" x14ac:dyDescent="0.2">
      <c r="A630" s="533"/>
      <c r="B630" s="529"/>
      <c r="C630" s="530"/>
      <c r="D630" s="531"/>
      <c r="E630" s="532"/>
      <c r="F630" s="85"/>
      <c r="G630" s="85"/>
    </row>
    <row r="631" spans="1:7" x14ac:dyDescent="0.2">
      <c r="A631" s="533"/>
      <c r="B631" s="529"/>
      <c r="C631" s="530"/>
      <c r="D631" s="531"/>
      <c r="E631" s="532"/>
      <c r="F631" s="85"/>
      <c r="G631" s="85"/>
    </row>
    <row r="632" spans="1:7" x14ac:dyDescent="0.2">
      <c r="A632" s="533"/>
      <c r="B632" s="529"/>
      <c r="C632" s="530"/>
      <c r="D632" s="531"/>
      <c r="E632" s="532"/>
      <c r="F632" s="85"/>
      <c r="G632" s="85"/>
    </row>
    <row r="633" spans="1:7" x14ac:dyDescent="0.2">
      <c r="A633" s="533"/>
      <c r="B633" s="529"/>
      <c r="C633" s="530"/>
      <c r="D633" s="531"/>
      <c r="E633" s="532"/>
      <c r="F633" s="85"/>
      <c r="G633" s="85"/>
    </row>
    <row r="634" spans="1:7" x14ac:dyDescent="0.2">
      <c r="A634" s="533"/>
      <c r="B634" s="529"/>
      <c r="C634" s="530"/>
      <c r="D634" s="531"/>
      <c r="E634" s="532"/>
      <c r="F634" s="85"/>
      <c r="G634" s="85"/>
    </row>
    <row r="635" spans="1:7" x14ac:dyDescent="0.2">
      <c r="A635" s="533"/>
      <c r="B635" s="529"/>
      <c r="C635" s="530"/>
      <c r="D635" s="531"/>
      <c r="E635" s="532"/>
      <c r="F635" s="85"/>
      <c r="G635" s="85"/>
    </row>
    <row r="636" spans="1:7" x14ac:dyDescent="0.2">
      <c r="A636" s="533"/>
      <c r="B636" s="529"/>
      <c r="C636" s="530"/>
      <c r="D636" s="531"/>
      <c r="E636" s="532"/>
      <c r="F636" s="85"/>
      <c r="G636" s="85"/>
    </row>
    <row r="637" spans="1:7" x14ac:dyDescent="0.2">
      <c r="A637" s="533"/>
      <c r="B637" s="529"/>
      <c r="C637" s="530"/>
      <c r="D637" s="531"/>
      <c r="E637" s="532"/>
      <c r="F637" s="85"/>
      <c r="G637" s="85"/>
    </row>
    <row r="638" spans="1:7" x14ac:dyDescent="0.2">
      <c r="A638" s="533"/>
      <c r="B638" s="529"/>
      <c r="C638" s="530"/>
      <c r="D638" s="531"/>
      <c r="E638" s="532"/>
      <c r="F638" s="85"/>
      <c r="G638" s="85"/>
    </row>
    <row r="639" spans="1:7" x14ac:dyDescent="0.2">
      <c r="A639" s="533"/>
      <c r="B639" s="529"/>
      <c r="C639" s="530"/>
      <c r="D639" s="531"/>
      <c r="E639" s="532"/>
      <c r="F639" s="85"/>
      <c r="G639" s="85"/>
    </row>
    <row r="640" spans="1:7" x14ac:dyDescent="0.2">
      <c r="A640" s="533"/>
      <c r="B640" s="529"/>
      <c r="C640" s="530"/>
      <c r="D640" s="531"/>
      <c r="E640" s="532"/>
      <c r="F640" s="85"/>
      <c r="G640" s="85"/>
    </row>
    <row r="641" spans="1:7" x14ac:dyDescent="0.2">
      <c r="A641" s="533"/>
      <c r="B641" s="529"/>
      <c r="C641" s="530"/>
      <c r="D641" s="531"/>
      <c r="E641" s="532"/>
      <c r="F641" s="85"/>
      <c r="G641" s="85"/>
    </row>
    <row r="642" spans="1:7" x14ac:dyDescent="0.2">
      <c r="A642" s="533"/>
      <c r="B642" s="529"/>
      <c r="C642" s="530"/>
      <c r="D642" s="531"/>
      <c r="E642" s="532"/>
      <c r="F642" s="85"/>
      <c r="G642" s="85"/>
    </row>
    <row r="643" spans="1:7" x14ac:dyDescent="0.2">
      <c r="A643" s="533"/>
      <c r="B643" s="529"/>
      <c r="C643" s="530"/>
      <c r="D643" s="531"/>
      <c r="E643" s="532"/>
      <c r="F643" s="85"/>
      <c r="G643" s="85"/>
    </row>
    <row r="644" spans="1:7" x14ac:dyDescent="0.2">
      <c r="A644" s="533"/>
      <c r="B644" s="529"/>
      <c r="C644" s="530"/>
      <c r="D644" s="531"/>
      <c r="E644" s="532"/>
      <c r="F644" s="85"/>
      <c r="G644" s="85"/>
    </row>
    <row r="645" spans="1:7" x14ac:dyDescent="0.2">
      <c r="A645" s="533"/>
      <c r="B645" s="529"/>
      <c r="C645" s="530"/>
      <c r="D645" s="531"/>
      <c r="E645" s="532"/>
      <c r="F645" s="85"/>
      <c r="G645" s="85"/>
    </row>
    <row r="646" spans="1:7" x14ac:dyDescent="0.2">
      <c r="A646" s="533"/>
      <c r="B646" s="529"/>
      <c r="C646" s="530"/>
      <c r="D646" s="531"/>
      <c r="E646" s="532"/>
      <c r="F646" s="85"/>
      <c r="G646" s="85"/>
    </row>
    <row r="647" spans="1:7" x14ac:dyDescent="0.2">
      <c r="A647" s="533"/>
      <c r="B647" s="529"/>
      <c r="C647" s="530"/>
      <c r="D647" s="531"/>
      <c r="E647" s="532"/>
      <c r="F647" s="85"/>
      <c r="G647" s="85"/>
    </row>
    <row r="648" spans="1:7" x14ac:dyDescent="0.2">
      <c r="A648" s="533"/>
      <c r="B648" s="529"/>
      <c r="C648" s="530"/>
      <c r="D648" s="531"/>
      <c r="E648" s="532"/>
      <c r="F648" s="85"/>
      <c r="G648" s="85"/>
    </row>
    <row r="649" spans="1:7" x14ac:dyDescent="0.2">
      <c r="A649" s="533"/>
      <c r="B649" s="529"/>
      <c r="C649" s="530"/>
      <c r="D649" s="531"/>
      <c r="E649" s="532"/>
      <c r="F649" s="85"/>
      <c r="G649" s="85"/>
    </row>
    <row r="650" spans="1:7" x14ac:dyDescent="0.2">
      <c r="A650" s="533"/>
      <c r="B650" s="529"/>
      <c r="C650" s="530"/>
      <c r="D650" s="531"/>
      <c r="E650" s="532"/>
      <c r="F650" s="85"/>
      <c r="G650" s="85"/>
    </row>
    <row r="651" spans="1:7" x14ac:dyDescent="0.2">
      <c r="A651" s="533"/>
      <c r="B651" s="529"/>
      <c r="C651" s="530"/>
      <c r="D651" s="531"/>
      <c r="E651" s="532"/>
      <c r="F651" s="85"/>
      <c r="G651" s="85"/>
    </row>
    <row r="652" spans="1:7" x14ac:dyDescent="0.2">
      <c r="A652" s="533"/>
      <c r="B652" s="529"/>
      <c r="C652" s="530"/>
      <c r="D652" s="531"/>
      <c r="E652" s="532"/>
      <c r="F652" s="85"/>
      <c r="G652" s="85"/>
    </row>
    <row r="653" spans="1:7" x14ac:dyDescent="0.2">
      <c r="A653" s="533"/>
      <c r="B653" s="529"/>
      <c r="C653" s="530"/>
      <c r="D653" s="531"/>
      <c r="E653" s="532"/>
      <c r="F653" s="85"/>
      <c r="G653" s="85"/>
    </row>
    <row r="654" spans="1:7" x14ac:dyDescent="0.2">
      <c r="A654" s="533"/>
      <c r="B654" s="529"/>
      <c r="C654" s="530"/>
      <c r="D654" s="531"/>
      <c r="E654" s="532"/>
      <c r="F654" s="85"/>
      <c r="G654" s="85"/>
    </row>
    <row r="655" spans="1:7" x14ac:dyDescent="0.2">
      <c r="A655" s="533"/>
      <c r="B655" s="529"/>
      <c r="C655" s="530"/>
      <c r="D655" s="531"/>
      <c r="E655" s="532"/>
      <c r="F655" s="85"/>
      <c r="G655" s="85"/>
    </row>
    <row r="656" spans="1:7" x14ac:dyDescent="0.2">
      <c r="A656" s="533"/>
      <c r="B656" s="529"/>
      <c r="C656" s="530"/>
      <c r="D656" s="531"/>
      <c r="E656" s="532"/>
      <c r="F656" s="85"/>
      <c r="G656" s="85"/>
    </row>
    <row r="657" spans="1:7" x14ac:dyDescent="0.2">
      <c r="A657" s="533"/>
      <c r="B657" s="529"/>
      <c r="C657" s="530"/>
      <c r="D657" s="531"/>
      <c r="E657" s="532"/>
      <c r="F657" s="85"/>
      <c r="G657" s="85"/>
    </row>
    <row r="658" spans="1:7" x14ac:dyDescent="0.2">
      <c r="A658" s="533"/>
      <c r="B658" s="529"/>
      <c r="C658" s="530"/>
      <c r="D658" s="531"/>
      <c r="E658" s="532"/>
      <c r="F658" s="85"/>
      <c r="G658" s="85"/>
    </row>
    <row r="659" spans="1:7" x14ac:dyDescent="0.2">
      <c r="A659" s="533"/>
      <c r="B659" s="529"/>
      <c r="C659" s="530"/>
      <c r="D659" s="531"/>
      <c r="E659" s="532"/>
      <c r="F659" s="85"/>
      <c r="G659" s="85"/>
    </row>
    <row r="660" spans="1:7" x14ac:dyDescent="0.2">
      <c r="A660" s="533"/>
      <c r="B660" s="529"/>
      <c r="C660" s="530"/>
      <c r="D660" s="531"/>
      <c r="E660" s="532"/>
      <c r="F660" s="85"/>
      <c r="G660" s="85"/>
    </row>
    <row r="661" spans="1:7" x14ac:dyDescent="0.2">
      <c r="A661" s="533"/>
      <c r="B661" s="529"/>
      <c r="C661" s="530"/>
      <c r="D661" s="531"/>
      <c r="E661" s="532"/>
      <c r="F661" s="85"/>
      <c r="G661" s="85"/>
    </row>
    <row r="662" spans="1:7" x14ac:dyDescent="0.2">
      <c r="A662" s="533"/>
      <c r="B662" s="529"/>
      <c r="C662" s="530"/>
      <c r="D662" s="531"/>
      <c r="E662" s="532"/>
      <c r="F662" s="85"/>
      <c r="G662" s="85"/>
    </row>
    <row r="663" spans="1:7" x14ac:dyDescent="0.2">
      <c r="A663" s="533"/>
      <c r="B663" s="529"/>
      <c r="C663" s="530"/>
      <c r="D663" s="531"/>
      <c r="E663" s="532"/>
      <c r="F663" s="85"/>
      <c r="G663" s="85"/>
    </row>
    <row r="664" spans="1:7" x14ac:dyDescent="0.2">
      <c r="A664" s="533"/>
      <c r="B664" s="529"/>
      <c r="C664" s="530"/>
      <c r="D664" s="531"/>
      <c r="E664" s="532"/>
      <c r="F664" s="85"/>
      <c r="G664" s="85"/>
    </row>
    <row r="665" spans="1:7" x14ac:dyDescent="0.2">
      <c r="A665" s="533"/>
      <c r="B665" s="529"/>
      <c r="C665" s="530"/>
      <c r="D665" s="531"/>
      <c r="E665" s="532"/>
      <c r="F665" s="85"/>
      <c r="G665" s="85"/>
    </row>
    <row r="666" spans="1:7" x14ac:dyDescent="0.2">
      <c r="A666" s="533"/>
      <c r="B666" s="529"/>
      <c r="C666" s="530"/>
      <c r="D666" s="531"/>
      <c r="E666" s="532"/>
      <c r="F666" s="85"/>
      <c r="G666" s="85"/>
    </row>
    <row r="667" spans="1:7" x14ac:dyDescent="0.2">
      <c r="A667" s="533"/>
      <c r="B667" s="529"/>
      <c r="C667" s="530"/>
      <c r="D667" s="531"/>
      <c r="E667" s="532"/>
      <c r="F667" s="85"/>
      <c r="G667" s="85"/>
    </row>
    <row r="668" spans="1:7" x14ac:dyDescent="0.2">
      <c r="A668" s="533"/>
      <c r="B668" s="529"/>
      <c r="C668" s="530"/>
      <c r="D668" s="531"/>
      <c r="E668" s="532"/>
      <c r="F668" s="85"/>
      <c r="G668" s="85"/>
    </row>
    <row r="669" spans="1:7" x14ac:dyDescent="0.2">
      <c r="A669" s="533"/>
      <c r="B669" s="529"/>
      <c r="C669" s="530"/>
      <c r="D669" s="531"/>
      <c r="E669" s="532"/>
      <c r="F669" s="85"/>
      <c r="G669" s="85"/>
    </row>
    <row r="670" spans="1:7" x14ac:dyDescent="0.2">
      <c r="A670" s="533"/>
      <c r="B670" s="529"/>
      <c r="C670" s="530"/>
      <c r="D670" s="531"/>
      <c r="E670" s="532"/>
      <c r="F670" s="85"/>
      <c r="G670" s="85"/>
    </row>
    <row r="671" spans="1:7" x14ac:dyDescent="0.2">
      <c r="A671" s="533"/>
      <c r="B671" s="529"/>
      <c r="C671" s="530"/>
      <c r="D671" s="531"/>
      <c r="E671" s="532"/>
      <c r="F671" s="85"/>
      <c r="G671" s="85"/>
    </row>
    <row r="672" spans="1:7" x14ac:dyDescent="0.2">
      <c r="A672" s="533"/>
      <c r="B672" s="529"/>
      <c r="C672" s="530"/>
      <c r="D672" s="531"/>
      <c r="E672" s="532"/>
      <c r="F672" s="85"/>
      <c r="G672" s="85"/>
    </row>
    <row r="673" spans="1:7" x14ac:dyDescent="0.2">
      <c r="A673" s="533"/>
      <c r="B673" s="529"/>
      <c r="C673" s="530"/>
      <c r="D673" s="531"/>
      <c r="E673" s="532"/>
      <c r="F673" s="85"/>
      <c r="G673" s="85"/>
    </row>
    <row r="674" spans="1:7" x14ac:dyDescent="0.2">
      <c r="A674" s="533"/>
      <c r="B674" s="529"/>
      <c r="C674" s="530"/>
      <c r="D674" s="531"/>
      <c r="E674" s="532"/>
      <c r="F674" s="85"/>
      <c r="G674" s="85"/>
    </row>
    <row r="675" spans="1:7" x14ac:dyDescent="0.2">
      <c r="A675" s="533"/>
      <c r="B675" s="529"/>
      <c r="C675" s="530"/>
      <c r="D675" s="531"/>
      <c r="E675" s="532"/>
      <c r="F675" s="85"/>
      <c r="G675" s="85"/>
    </row>
    <row r="676" spans="1:7" x14ac:dyDescent="0.2">
      <c r="A676" s="533"/>
      <c r="B676" s="529"/>
      <c r="C676" s="530"/>
      <c r="D676" s="531"/>
      <c r="E676" s="532"/>
      <c r="F676" s="85"/>
      <c r="G676" s="85"/>
    </row>
    <row r="677" spans="1:7" x14ac:dyDescent="0.2">
      <c r="A677" s="533"/>
      <c r="B677" s="529"/>
      <c r="C677" s="530"/>
      <c r="D677" s="531"/>
      <c r="E677" s="532"/>
      <c r="F677" s="85"/>
      <c r="G677" s="85"/>
    </row>
    <row r="678" spans="1:7" x14ac:dyDescent="0.2">
      <c r="A678" s="533"/>
      <c r="B678" s="529"/>
      <c r="C678" s="530"/>
      <c r="D678" s="531"/>
      <c r="E678" s="532"/>
      <c r="F678" s="85"/>
      <c r="G678" s="85"/>
    </row>
    <row r="679" spans="1:7" x14ac:dyDescent="0.2">
      <c r="A679" s="533"/>
      <c r="B679" s="529"/>
      <c r="C679" s="530"/>
      <c r="D679" s="531"/>
      <c r="E679" s="532"/>
      <c r="F679" s="85"/>
      <c r="G679" s="85"/>
    </row>
    <row r="680" spans="1:7" x14ac:dyDescent="0.2">
      <c r="A680" s="533"/>
      <c r="B680" s="529"/>
      <c r="C680" s="530"/>
      <c r="D680" s="531"/>
      <c r="E680" s="532"/>
      <c r="F680" s="85"/>
      <c r="G680" s="85"/>
    </row>
    <row r="681" spans="1:7" x14ac:dyDescent="0.2">
      <c r="A681" s="533"/>
      <c r="B681" s="529"/>
      <c r="C681" s="530"/>
      <c r="D681" s="531"/>
      <c r="E681" s="532"/>
      <c r="F681" s="85"/>
      <c r="G681" s="85"/>
    </row>
    <row r="682" spans="1:7" x14ac:dyDescent="0.2">
      <c r="A682" s="533"/>
      <c r="B682" s="529"/>
      <c r="C682" s="530"/>
      <c r="D682" s="531"/>
      <c r="E682" s="532"/>
      <c r="F682" s="85"/>
      <c r="G682" s="85"/>
    </row>
    <row r="683" spans="1:7" x14ac:dyDescent="0.2">
      <c r="A683" s="533"/>
      <c r="B683" s="529"/>
      <c r="C683" s="530"/>
      <c r="D683" s="531"/>
      <c r="E683" s="532"/>
      <c r="F683" s="85"/>
      <c r="G683" s="85"/>
    </row>
    <row r="684" spans="1:7" x14ac:dyDescent="0.2">
      <c r="A684" s="533"/>
      <c r="B684" s="529"/>
      <c r="C684" s="530"/>
      <c r="D684" s="531"/>
      <c r="E684" s="532"/>
      <c r="F684" s="85"/>
      <c r="G684" s="85"/>
    </row>
    <row r="685" spans="1:7" x14ac:dyDescent="0.2">
      <c r="A685" s="533"/>
      <c r="B685" s="529"/>
      <c r="C685" s="530"/>
      <c r="D685" s="531"/>
      <c r="E685" s="532"/>
      <c r="F685" s="85"/>
      <c r="G685" s="85"/>
    </row>
    <row r="686" spans="1:7" x14ac:dyDescent="0.2">
      <c r="A686" s="533"/>
      <c r="B686" s="529"/>
      <c r="C686" s="530"/>
      <c r="D686" s="531"/>
      <c r="E686" s="532"/>
      <c r="F686" s="85"/>
      <c r="G686" s="85"/>
    </row>
    <row r="687" spans="1:7" x14ac:dyDescent="0.2">
      <c r="A687" s="533"/>
      <c r="B687" s="529"/>
      <c r="C687" s="530"/>
      <c r="D687" s="531"/>
      <c r="E687" s="532"/>
      <c r="F687" s="85"/>
      <c r="G687" s="85"/>
    </row>
    <row r="688" spans="1:7" x14ac:dyDescent="0.2">
      <c r="A688" s="533"/>
      <c r="B688" s="529"/>
      <c r="C688" s="530"/>
      <c r="D688" s="531"/>
      <c r="E688" s="532"/>
      <c r="F688" s="85"/>
      <c r="G688" s="85"/>
    </row>
    <row r="689" spans="1:7" x14ac:dyDescent="0.2">
      <c r="A689" s="533"/>
      <c r="B689" s="529"/>
      <c r="C689" s="530"/>
      <c r="D689" s="531"/>
      <c r="E689" s="532"/>
      <c r="F689" s="85"/>
      <c r="G689" s="85"/>
    </row>
    <row r="690" spans="1:7" x14ac:dyDescent="0.2">
      <c r="A690" s="533"/>
      <c r="B690" s="529"/>
      <c r="C690" s="530"/>
      <c r="D690" s="531"/>
      <c r="E690" s="532"/>
      <c r="F690" s="85"/>
      <c r="G690" s="85"/>
    </row>
    <row r="691" spans="1:7" x14ac:dyDescent="0.2">
      <c r="A691" s="533"/>
      <c r="B691" s="529"/>
      <c r="C691" s="530"/>
      <c r="D691" s="531"/>
      <c r="E691" s="532"/>
      <c r="F691" s="85"/>
      <c r="G691" s="85"/>
    </row>
    <row r="692" spans="1:7" x14ac:dyDescent="0.2">
      <c r="A692" s="533"/>
      <c r="B692" s="529"/>
      <c r="C692" s="530"/>
      <c r="D692" s="531"/>
      <c r="E692" s="532"/>
      <c r="F692" s="85"/>
      <c r="G692" s="85"/>
    </row>
    <row r="693" spans="1:7" x14ac:dyDescent="0.2">
      <c r="A693" s="533"/>
      <c r="B693" s="529"/>
      <c r="C693" s="530"/>
      <c r="D693" s="531"/>
      <c r="E693" s="532"/>
      <c r="F693" s="85"/>
      <c r="G693" s="85"/>
    </row>
    <row r="694" spans="1:7" x14ac:dyDescent="0.2">
      <c r="A694" s="533"/>
      <c r="B694" s="529"/>
      <c r="C694" s="530"/>
      <c r="D694" s="531"/>
      <c r="E694" s="532"/>
      <c r="F694" s="85"/>
      <c r="G694" s="85"/>
    </row>
    <row r="695" spans="1:7" x14ac:dyDescent="0.2">
      <c r="A695" s="533"/>
      <c r="B695" s="529"/>
      <c r="C695" s="530"/>
      <c r="D695" s="531"/>
      <c r="E695" s="532"/>
      <c r="F695" s="85"/>
      <c r="G695" s="85"/>
    </row>
    <row r="696" spans="1:7" x14ac:dyDescent="0.2">
      <c r="A696" s="533"/>
      <c r="B696" s="529"/>
      <c r="C696" s="530"/>
      <c r="D696" s="531"/>
      <c r="E696" s="532"/>
      <c r="F696" s="85"/>
      <c r="G696" s="85"/>
    </row>
    <row r="697" spans="1:7" x14ac:dyDescent="0.2">
      <c r="A697" s="533"/>
      <c r="B697" s="529"/>
      <c r="C697" s="530"/>
      <c r="D697" s="531"/>
      <c r="E697" s="532"/>
      <c r="F697" s="85"/>
      <c r="G697" s="85"/>
    </row>
    <row r="698" spans="1:7" x14ac:dyDescent="0.2">
      <c r="A698" s="533"/>
      <c r="B698" s="529"/>
      <c r="C698" s="530"/>
      <c r="D698" s="531"/>
      <c r="E698" s="532"/>
      <c r="F698" s="85"/>
      <c r="G698" s="85"/>
    </row>
    <row r="699" spans="1:7" x14ac:dyDescent="0.2">
      <c r="A699" s="533"/>
      <c r="B699" s="529"/>
      <c r="C699" s="530"/>
      <c r="D699" s="531"/>
      <c r="E699" s="532"/>
      <c r="F699" s="85"/>
      <c r="G699" s="85"/>
    </row>
    <row r="700" spans="1:7" x14ac:dyDescent="0.2">
      <c r="A700" s="533"/>
      <c r="B700" s="529"/>
      <c r="C700" s="530"/>
      <c r="D700" s="531"/>
      <c r="E700" s="532"/>
      <c r="F700" s="85"/>
      <c r="G700" s="85"/>
    </row>
    <row r="701" spans="1:7" x14ac:dyDescent="0.2">
      <c r="A701" s="533"/>
      <c r="B701" s="529"/>
      <c r="C701" s="530"/>
      <c r="D701" s="531"/>
      <c r="E701" s="532"/>
      <c r="F701" s="85"/>
      <c r="G701" s="85"/>
    </row>
    <row r="702" spans="1:7" x14ac:dyDescent="0.2">
      <c r="A702" s="533"/>
      <c r="B702" s="529"/>
      <c r="C702" s="530"/>
      <c r="D702" s="531"/>
      <c r="E702" s="532"/>
      <c r="F702" s="85"/>
      <c r="G702" s="85"/>
    </row>
    <row r="703" spans="1:7" x14ac:dyDescent="0.2">
      <c r="A703" s="533"/>
      <c r="B703" s="529"/>
      <c r="C703" s="530"/>
      <c r="D703" s="531"/>
      <c r="E703" s="532"/>
      <c r="F703" s="85"/>
      <c r="G703" s="85"/>
    </row>
    <row r="704" spans="1:7" x14ac:dyDescent="0.2">
      <c r="A704" s="533"/>
      <c r="B704" s="529"/>
      <c r="C704" s="530"/>
      <c r="D704" s="531"/>
      <c r="E704" s="532"/>
      <c r="F704" s="85"/>
      <c r="G704" s="85"/>
    </row>
    <row r="705" spans="1:7" x14ac:dyDescent="0.2">
      <c r="A705" s="533"/>
      <c r="B705" s="529"/>
      <c r="C705" s="530"/>
      <c r="D705" s="531"/>
      <c r="E705" s="532"/>
      <c r="F705" s="85"/>
      <c r="G705" s="85"/>
    </row>
    <row r="706" spans="1:7" x14ac:dyDescent="0.2">
      <c r="A706" s="533"/>
      <c r="B706" s="529"/>
      <c r="C706" s="530"/>
      <c r="D706" s="531"/>
      <c r="E706" s="532"/>
      <c r="F706" s="85"/>
      <c r="G706" s="85"/>
    </row>
    <row r="707" spans="1:7" x14ac:dyDescent="0.2">
      <c r="A707" s="533"/>
      <c r="B707" s="529"/>
      <c r="C707" s="530"/>
      <c r="D707" s="531"/>
      <c r="E707" s="532"/>
      <c r="F707" s="85"/>
      <c r="G707" s="85"/>
    </row>
    <row r="708" spans="1:7" x14ac:dyDescent="0.2">
      <c r="A708" s="533"/>
      <c r="B708" s="529"/>
      <c r="C708" s="530"/>
      <c r="D708" s="531"/>
      <c r="E708" s="532"/>
      <c r="F708" s="85"/>
      <c r="G708" s="85"/>
    </row>
    <row r="709" spans="1:7" x14ac:dyDescent="0.2">
      <c r="A709" s="533"/>
      <c r="B709" s="529"/>
      <c r="C709" s="530"/>
      <c r="D709" s="531"/>
      <c r="E709" s="532"/>
      <c r="F709" s="85"/>
      <c r="G709" s="85"/>
    </row>
    <row r="710" spans="1:7" x14ac:dyDescent="0.2">
      <c r="A710" s="533"/>
      <c r="B710" s="529"/>
      <c r="C710" s="530"/>
      <c r="D710" s="531"/>
      <c r="E710" s="532"/>
      <c r="F710" s="85"/>
      <c r="G710" s="85"/>
    </row>
    <row r="711" spans="1:7" x14ac:dyDescent="0.2">
      <c r="A711" s="533"/>
      <c r="B711" s="529"/>
      <c r="C711" s="530"/>
      <c r="D711" s="531"/>
      <c r="E711" s="532"/>
      <c r="F711" s="85"/>
      <c r="G711" s="85"/>
    </row>
    <row r="712" spans="1:7" x14ac:dyDescent="0.2">
      <c r="A712" s="533"/>
      <c r="B712" s="529"/>
      <c r="C712" s="530"/>
      <c r="D712" s="531"/>
      <c r="E712" s="532"/>
      <c r="F712" s="85"/>
      <c r="G712" s="85"/>
    </row>
    <row r="713" spans="1:7" x14ac:dyDescent="0.2">
      <c r="A713" s="533"/>
      <c r="B713" s="529"/>
      <c r="C713" s="530"/>
      <c r="D713" s="531"/>
      <c r="E713" s="532"/>
      <c r="F713" s="85"/>
      <c r="G713" s="85"/>
    </row>
    <row r="714" spans="1:7" x14ac:dyDescent="0.2">
      <c r="A714" s="533"/>
      <c r="B714" s="529"/>
      <c r="C714" s="530"/>
      <c r="D714" s="531"/>
      <c r="E714" s="532"/>
      <c r="F714" s="85"/>
      <c r="G714" s="85"/>
    </row>
    <row r="715" spans="1:7" x14ac:dyDescent="0.2">
      <c r="A715" s="533"/>
      <c r="B715" s="529"/>
      <c r="C715" s="530"/>
      <c r="D715" s="531"/>
      <c r="E715" s="532"/>
      <c r="F715" s="85"/>
      <c r="G715" s="85"/>
    </row>
    <row r="716" spans="1:7" x14ac:dyDescent="0.2">
      <c r="A716" s="533"/>
      <c r="B716" s="529"/>
      <c r="C716" s="530"/>
      <c r="D716" s="531"/>
      <c r="E716" s="532"/>
      <c r="F716" s="85"/>
      <c r="G716" s="85"/>
    </row>
    <row r="717" spans="1:7" x14ac:dyDescent="0.2">
      <c r="A717" s="533"/>
      <c r="B717" s="529"/>
      <c r="C717" s="530"/>
      <c r="D717" s="531"/>
      <c r="E717" s="532"/>
      <c r="F717" s="85"/>
      <c r="G717" s="85"/>
    </row>
    <row r="718" spans="1:7" x14ac:dyDescent="0.2">
      <c r="A718" s="533"/>
      <c r="B718" s="529"/>
      <c r="C718" s="530"/>
      <c r="D718" s="531"/>
      <c r="E718" s="532"/>
      <c r="F718" s="85"/>
      <c r="G718" s="85"/>
    </row>
    <row r="719" spans="1:7" x14ac:dyDescent="0.2">
      <c r="A719" s="533"/>
      <c r="B719" s="529"/>
      <c r="C719" s="530"/>
      <c r="D719" s="531"/>
      <c r="E719" s="532"/>
      <c r="F719" s="85"/>
      <c r="G719" s="85"/>
    </row>
    <row r="720" spans="1:7" x14ac:dyDescent="0.2">
      <c r="A720" s="533"/>
      <c r="B720" s="529"/>
      <c r="C720" s="530"/>
      <c r="D720" s="531"/>
      <c r="E720" s="532"/>
      <c r="F720" s="85"/>
      <c r="G720" s="85"/>
    </row>
    <row r="721" spans="1:7" x14ac:dyDescent="0.2">
      <c r="A721" s="533"/>
      <c r="B721" s="529"/>
      <c r="C721" s="530"/>
      <c r="D721" s="531"/>
      <c r="E721" s="532"/>
      <c r="F721" s="85"/>
      <c r="G721" s="85"/>
    </row>
    <row r="722" spans="1:7" x14ac:dyDescent="0.2">
      <c r="A722" s="533"/>
      <c r="B722" s="529"/>
      <c r="C722" s="530"/>
      <c r="D722" s="531"/>
      <c r="E722" s="532"/>
      <c r="F722" s="85"/>
      <c r="G722" s="85"/>
    </row>
    <row r="723" spans="1:7" x14ac:dyDescent="0.2">
      <c r="A723" s="533"/>
      <c r="B723" s="529"/>
      <c r="C723" s="530"/>
      <c r="D723" s="531"/>
      <c r="E723" s="532"/>
      <c r="F723" s="85"/>
      <c r="G723" s="85"/>
    </row>
    <row r="724" spans="1:7" x14ac:dyDescent="0.2">
      <c r="A724" s="533"/>
      <c r="B724" s="529"/>
      <c r="C724" s="530"/>
      <c r="D724" s="531"/>
      <c r="E724" s="532"/>
      <c r="F724" s="85"/>
      <c r="G724" s="85"/>
    </row>
    <row r="725" spans="1:7" x14ac:dyDescent="0.2">
      <c r="A725" s="533"/>
      <c r="B725" s="529"/>
      <c r="C725" s="530"/>
      <c r="D725" s="531"/>
      <c r="E725" s="532"/>
      <c r="F725" s="85"/>
      <c r="G725" s="85"/>
    </row>
    <row r="726" spans="1:7" x14ac:dyDescent="0.2">
      <c r="A726" s="533"/>
      <c r="B726" s="529"/>
      <c r="C726" s="530"/>
      <c r="D726" s="531"/>
      <c r="E726" s="532"/>
      <c r="F726" s="85"/>
      <c r="G726" s="85"/>
    </row>
    <row r="727" spans="1:7" x14ac:dyDescent="0.2">
      <c r="A727" s="533"/>
      <c r="B727" s="529"/>
      <c r="C727" s="530"/>
      <c r="D727" s="531"/>
      <c r="E727" s="532"/>
      <c r="F727" s="85"/>
      <c r="G727" s="85"/>
    </row>
    <row r="728" spans="1:7" x14ac:dyDescent="0.2">
      <c r="A728" s="533"/>
      <c r="B728" s="529"/>
      <c r="C728" s="530"/>
      <c r="D728" s="531"/>
      <c r="E728" s="532"/>
      <c r="F728" s="85"/>
      <c r="G728" s="85"/>
    </row>
    <row r="729" spans="1:7" x14ac:dyDescent="0.2">
      <c r="A729" s="533"/>
      <c r="B729" s="529"/>
      <c r="C729" s="530"/>
      <c r="D729" s="531"/>
      <c r="E729" s="532"/>
      <c r="F729" s="85"/>
      <c r="G729" s="85"/>
    </row>
    <row r="730" spans="1:7" x14ac:dyDescent="0.2">
      <c r="A730" s="533"/>
      <c r="B730" s="529"/>
      <c r="C730" s="530"/>
      <c r="D730" s="531"/>
      <c r="E730" s="532"/>
      <c r="F730" s="85"/>
      <c r="G730" s="85"/>
    </row>
    <row r="731" spans="1:7" x14ac:dyDescent="0.2">
      <c r="A731" s="533"/>
      <c r="B731" s="529"/>
      <c r="C731" s="530"/>
      <c r="D731" s="531"/>
      <c r="E731" s="532"/>
      <c r="F731" s="85"/>
      <c r="G731" s="85"/>
    </row>
    <row r="732" spans="1:7" x14ac:dyDescent="0.2">
      <c r="A732" s="533"/>
      <c r="B732" s="529"/>
      <c r="C732" s="530"/>
      <c r="D732" s="531"/>
      <c r="E732" s="532"/>
      <c r="F732" s="85"/>
      <c r="G732" s="85"/>
    </row>
    <row r="733" spans="1:7" x14ac:dyDescent="0.2">
      <c r="A733" s="533"/>
      <c r="B733" s="529"/>
      <c r="C733" s="530"/>
      <c r="D733" s="531"/>
      <c r="E733" s="532"/>
      <c r="F733" s="85"/>
      <c r="G733" s="85"/>
    </row>
    <row r="734" spans="1:7" x14ac:dyDescent="0.2">
      <c r="A734" s="533"/>
      <c r="B734" s="529"/>
      <c r="C734" s="530"/>
      <c r="D734" s="531"/>
      <c r="E734" s="532"/>
      <c r="F734" s="85"/>
      <c r="G734" s="85"/>
    </row>
    <row r="735" spans="1:7" x14ac:dyDescent="0.2">
      <c r="A735" s="533"/>
      <c r="B735" s="529"/>
      <c r="C735" s="530"/>
      <c r="D735" s="531"/>
      <c r="E735" s="532"/>
      <c r="F735" s="85"/>
      <c r="G735" s="85"/>
    </row>
    <row r="736" spans="1:7" x14ac:dyDescent="0.2">
      <c r="A736" s="533"/>
      <c r="B736" s="529"/>
      <c r="C736" s="530"/>
      <c r="D736" s="531"/>
      <c r="E736" s="532"/>
      <c r="F736" s="85"/>
      <c r="G736" s="85"/>
    </row>
    <row r="737" spans="1:7" x14ac:dyDescent="0.2">
      <c r="A737" s="533"/>
      <c r="B737" s="529"/>
      <c r="C737" s="530"/>
      <c r="D737" s="531"/>
      <c r="E737" s="532"/>
      <c r="F737" s="85"/>
      <c r="G737" s="85"/>
    </row>
    <row r="738" spans="1:7" x14ac:dyDescent="0.2">
      <c r="A738" s="533"/>
      <c r="B738" s="529"/>
      <c r="C738" s="530"/>
      <c r="D738" s="531"/>
      <c r="E738" s="532"/>
      <c r="F738" s="85"/>
      <c r="G738" s="85"/>
    </row>
    <row r="739" spans="1:7" x14ac:dyDescent="0.2">
      <c r="A739" s="533"/>
      <c r="B739" s="529"/>
      <c r="C739" s="530"/>
      <c r="D739" s="531"/>
      <c r="E739" s="532"/>
      <c r="F739" s="85"/>
      <c r="G739" s="85"/>
    </row>
    <row r="740" spans="1:7" x14ac:dyDescent="0.2">
      <c r="A740" s="533"/>
      <c r="B740" s="529"/>
      <c r="C740" s="530"/>
      <c r="D740" s="531"/>
      <c r="E740" s="532"/>
      <c r="F740" s="85"/>
      <c r="G740" s="85"/>
    </row>
    <row r="741" spans="1:7" x14ac:dyDescent="0.2">
      <c r="A741" s="533"/>
      <c r="B741" s="529"/>
      <c r="C741" s="530"/>
      <c r="D741" s="531"/>
      <c r="E741" s="532"/>
      <c r="F741" s="85"/>
      <c r="G741" s="85"/>
    </row>
    <row r="742" spans="1:7" x14ac:dyDescent="0.2">
      <c r="A742" s="533"/>
      <c r="B742" s="529"/>
      <c r="C742" s="530"/>
      <c r="D742" s="531"/>
      <c r="E742" s="532"/>
      <c r="F742" s="85"/>
      <c r="G742" s="85"/>
    </row>
    <row r="743" spans="1:7" x14ac:dyDescent="0.2">
      <c r="A743" s="533"/>
      <c r="B743" s="529"/>
      <c r="C743" s="530"/>
      <c r="D743" s="531"/>
      <c r="E743" s="532"/>
      <c r="F743" s="85"/>
      <c r="G743" s="85"/>
    </row>
    <row r="744" spans="1:7" x14ac:dyDescent="0.2">
      <c r="A744" s="533"/>
      <c r="B744" s="529"/>
      <c r="C744" s="530"/>
      <c r="D744" s="531"/>
      <c r="E744" s="532"/>
      <c r="F744" s="85"/>
      <c r="G744" s="85"/>
    </row>
    <row r="745" spans="1:7" x14ac:dyDescent="0.2">
      <c r="A745" s="533"/>
      <c r="B745" s="529"/>
      <c r="C745" s="530"/>
      <c r="D745" s="531"/>
      <c r="E745" s="532"/>
      <c r="F745" s="85"/>
      <c r="G745" s="85"/>
    </row>
    <row r="746" spans="1:7" x14ac:dyDescent="0.2">
      <c r="A746" s="533"/>
      <c r="B746" s="529"/>
      <c r="C746" s="530"/>
      <c r="D746" s="531"/>
      <c r="E746" s="532"/>
      <c r="F746" s="85"/>
      <c r="G746" s="85"/>
    </row>
    <row r="747" spans="1:7" x14ac:dyDescent="0.2">
      <c r="A747" s="533"/>
      <c r="B747" s="529"/>
      <c r="C747" s="530"/>
      <c r="D747" s="531"/>
      <c r="E747" s="532"/>
      <c r="F747" s="85"/>
      <c r="G747" s="85"/>
    </row>
    <row r="748" spans="1:7" x14ac:dyDescent="0.2">
      <c r="A748" s="533"/>
      <c r="B748" s="529"/>
      <c r="C748" s="530"/>
      <c r="D748" s="531"/>
      <c r="E748" s="532"/>
      <c r="F748" s="85"/>
      <c r="G748" s="85"/>
    </row>
    <row r="749" spans="1:7" x14ac:dyDescent="0.2">
      <c r="A749" s="533"/>
      <c r="B749" s="529"/>
      <c r="C749" s="530"/>
      <c r="D749" s="531"/>
      <c r="E749" s="532"/>
      <c r="F749" s="85"/>
      <c r="G749" s="85"/>
    </row>
    <row r="750" spans="1:7" x14ac:dyDescent="0.2">
      <c r="A750" s="533"/>
      <c r="B750" s="529"/>
      <c r="C750" s="530"/>
      <c r="D750" s="531"/>
      <c r="E750" s="532"/>
      <c r="F750" s="85"/>
      <c r="G750" s="85"/>
    </row>
    <row r="751" spans="1:7" x14ac:dyDescent="0.2">
      <c r="A751" s="533"/>
      <c r="B751" s="529"/>
      <c r="C751" s="530"/>
      <c r="D751" s="531"/>
      <c r="E751" s="532"/>
      <c r="F751" s="85"/>
      <c r="G751" s="85"/>
    </row>
    <row r="752" spans="1:7" x14ac:dyDescent="0.2">
      <c r="A752" s="533"/>
      <c r="B752" s="529"/>
      <c r="C752" s="530"/>
      <c r="D752" s="531"/>
      <c r="E752" s="532"/>
      <c r="F752" s="85"/>
      <c r="G752" s="85"/>
    </row>
    <row r="753" spans="1:7" x14ac:dyDescent="0.2">
      <c r="A753" s="533"/>
      <c r="B753" s="529"/>
      <c r="C753" s="530"/>
      <c r="D753" s="531"/>
      <c r="E753" s="532"/>
      <c r="F753" s="85"/>
      <c r="G753" s="85"/>
    </row>
    <row r="754" spans="1:7" x14ac:dyDescent="0.2">
      <c r="A754" s="533"/>
      <c r="B754" s="529"/>
      <c r="C754" s="530"/>
      <c r="D754" s="531"/>
      <c r="E754" s="532"/>
      <c r="F754" s="85"/>
      <c r="G754" s="85"/>
    </row>
    <row r="755" spans="1:7" x14ac:dyDescent="0.2">
      <c r="A755" s="533"/>
      <c r="B755" s="529"/>
      <c r="C755" s="530"/>
      <c r="D755" s="531"/>
      <c r="E755" s="532"/>
      <c r="F755" s="85"/>
      <c r="G755" s="85"/>
    </row>
    <row r="756" spans="1:7" x14ac:dyDescent="0.2">
      <c r="A756" s="533"/>
      <c r="B756" s="529"/>
      <c r="C756" s="530"/>
      <c r="D756" s="531"/>
      <c r="E756" s="532"/>
      <c r="F756" s="85"/>
      <c r="G756" s="85"/>
    </row>
    <row r="757" spans="1:7" x14ac:dyDescent="0.2">
      <c r="A757" s="533"/>
      <c r="B757" s="529"/>
      <c r="C757" s="530"/>
      <c r="D757" s="531"/>
      <c r="E757" s="532"/>
      <c r="F757" s="85"/>
      <c r="G757" s="85"/>
    </row>
    <row r="758" spans="1:7" x14ac:dyDescent="0.2">
      <c r="A758" s="533"/>
      <c r="B758" s="529"/>
      <c r="C758" s="530"/>
      <c r="D758" s="531"/>
      <c r="E758" s="532"/>
      <c r="F758" s="85"/>
      <c r="G758" s="85"/>
    </row>
    <row r="759" spans="1:7" x14ac:dyDescent="0.2">
      <c r="A759" s="533"/>
      <c r="B759" s="529"/>
      <c r="C759" s="530"/>
      <c r="D759" s="531"/>
      <c r="E759" s="532"/>
      <c r="F759" s="85"/>
      <c r="G759" s="85"/>
    </row>
    <row r="760" spans="1:7" x14ac:dyDescent="0.2">
      <c r="A760" s="533"/>
      <c r="B760" s="529"/>
      <c r="C760" s="530"/>
      <c r="D760" s="531"/>
      <c r="E760" s="532"/>
      <c r="F760" s="85"/>
      <c r="G760" s="85"/>
    </row>
    <row r="761" spans="1:7" x14ac:dyDescent="0.2">
      <c r="A761" s="533"/>
      <c r="B761" s="529"/>
      <c r="C761" s="530"/>
      <c r="D761" s="531"/>
      <c r="E761" s="532"/>
      <c r="F761" s="85"/>
      <c r="G761" s="85"/>
    </row>
    <row r="762" spans="1:7" x14ac:dyDescent="0.2">
      <c r="A762" s="533"/>
      <c r="B762" s="529"/>
      <c r="C762" s="530"/>
      <c r="D762" s="531"/>
      <c r="E762" s="532"/>
      <c r="F762" s="85"/>
      <c r="G762" s="85"/>
    </row>
    <row r="763" spans="1:7" x14ac:dyDescent="0.2">
      <c r="A763" s="533"/>
      <c r="B763" s="529"/>
      <c r="C763" s="530"/>
      <c r="D763" s="531"/>
      <c r="E763" s="532"/>
      <c r="F763" s="85"/>
      <c r="G763" s="85"/>
    </row>
    <row r="764" spans="1:7" x14ac:dyDescent="0.2">
      <c r="A764" s="533"/>
      <c r="B764" s="529"/>
      <c r="C764" s="530"/>
      <c r="D764" s="531"/>
      <c r="E764" s="532"/>
      <c r="F764" s="85"/>
      <c r="G764" s="85"/>
    </row>
    <row r="765" spans="1:7" x14ac:dyDescent="0.2">
      <c r="A765" s="533"/>
      <c r="B765" s="529"/>
      <c r="C765" s="530"/>
      <c r="D765" s="531"/>
      <c r="E765" s="532"/>
      <c r="F765" s="85"/>
      <c r="G765" s="85"/>
    </row>
    <row r="766" spans="1:7" x14ac:dyDescent="0.2">
      <c r="A766" s="533"/>
      <c r="B766" s="529"/>
      <c r="C766" s="530"/>
      <c r="D766" s="531"/>
      <c r="E766" s="532"/>
      <c r="F766" s="85"/>
      <c r="G766" s="85"/>
    </row>
    <row r="767" spans="1:7" x14ac:dyDescent="0.2">
      <c r="A767" s="533"/>
      <c r="B767" s="529"/>
      <c r="C767" s="530"/>
      <c r="D767" s="531"/>
      <c r="E767" s="532"/>
      <c r="F767" s="85"/>
      <c r="G767" s="85"/>
    </row>
    <row r="768" spans="1:7" x14ac:dyDescent="0.2">
      <c r="A768" s="533"/>
      <c r="B768" s="529"/>
      <c r="C768" s="530"/>
      <c r="D768" s="531"/>
      <c r="E768" s="532"/>
      <c r="F768" s="85"/>
      <c r="G768" s="85"/>
    </row>
    <row r="769" spans="1:7" x14ac:dyDescent="0.2">
      <c r="A769" s="533"/>
      <c r="B769" s="529"/>
      <c r="C769" s="530"/>
      <c r="D769" s="531"/>
      <c r="E769" s="532"/>
      <c r="F769" s="85"/>
      <c r="G769" s="85"/>
    </row>
    <row r="770" spans="1:7" x14ac:dyDescent="0.2">
      <c r="A770" s="533"/>
      <c r="B770" s="529"/>
      <c r="C770" s="530"/>
      <c r="D770" s="531"/>
      <c r="E770" s="532"/>
      <c r="F770" s="85"/>
      <c r="G770" s="85"/>
    </row>
    <row r="771" spans="1:7" x14ac:dyDescent="0.2">
      <c r="A771" s="533"/>
      <c r="B771" s="529"/>
      <c r="C771" s="530"/>
      <c r="D771" s="531"/>
      <c r="E771" s="532"/>
      <c r="F771" s="85"/>
      <c r="G771" s="85"/>
    </row>
    <row r="772" spans="1:7" x14ac:dyDescent="0.2">
      <c r="A772" s="533"/>
      <c r="B772" s="529"/>
      <c r="C772" s="530"/>
      <c r="D772" s="531"/>
      <c r="E772" s="532"/>
      <c r="F772" s="85"/>
      <c r="G772" s="85"/>
    </row>
    <row r="773" spans="1:7" x14ac:dyDescent="0.2">
      <c r="A773" s="533"/>
      <c r="B773" s="529"/>
      <c r="C773" s="530"/>
      <c r="D773" s="531"/>
      <c r="E773" s="532"/>
      <c r="F773" s="85"/>
      <c r="G773" s="85"/>
    </row>
    <row r="774" spans="1:7" x14ac:dyDescent="0.2">
      <c r="A774" s="533"/>
      <c r="B774" s="529"/>
      <c r="C774" s="530"/>
      <c r="D774" s="531"/>
      <c r="E774" s="532"/>
      <c r="F774" s="85"/>
      <c r="G774" s="85"/>
    </row>
    <row r="775" spans="1:7" x14ac:dyDescent="0.2">
      <c r="A775" s="533"/>
      <c r="B775" s="529"/>
      <c r="C775" s="530"/>
      <c r="D775" s="531"/>
      <c r="E775" s="532"/>
      <c r="F775" s="85"/>
      <c r="G775" s="85"/>
    </row>
    <row r="776" spans="1:7" x14ac:dyDescent="0.2">
      <c r="A776" s="533"/>
      <c r="B776" s="529"/>
      <c r="C776" s="530"/>
      <c r="D776" s="531"/>
      <c r="E776" s="532"/>
      <c r="F776" s="85"/>
      <c r="G776" s="85"/>
    </row>
    <row r="777" spans="1:7" x14ac:dyDescent="0.2">
      <c r="A777" s="533"/>
      <c r="B777" s="529"/>
      <c r="C777" s="530"/>
      <c r="D777" s="531"/>
      <c r="E777" s="532"/>
      <c r="F777" s="85"/>
      <c r="G777" s="85"/>
    </row>
    <row r="778" spans="1:7" x14ac:dyDescent="0.2">
      <c r="A778" s="533"/>
      <c r="B778" s="529"/>
      <c r="C778" s="530"/>
      <c r="D778" s="531"/>
      <c r="E778" s="532"/>
      <c r="F778" s="85"/>
      <c r="G778" s="85"/>
    </row>
    <row r="779" spans="1:7" x14ac:dyDescent="0.2">
      <c r="A779" s="533"/>
      <c r="B779" s="529"/>
      <c r="C779" s="530"/>
      <c r="D779" s="531"/>
      <c r="E779" s="532"/>
      <c r="F779" s="85"/>
      <c r="G779" s="85"/>
    </row>
    <row r="780" spans="1:7" x14ac:dyDescent="0.2">
      <c r="A780" s="533"/>
      <c r="B780" s="529"/>
      <c r="C780" s="530"/>
      <c r="D780" s="531"/>
      <c r="E780" s="532"/>
      <c r="F780" s="85"/>
      <c r="G780" s="85"/>
    </row>
    <row r="781" spans="1:7" x14ac:dyDescent="0.2">
      <c r="A781" s="533"/>
      <c r="B781" s="529"/>
      <c r="C781" s="530"/>
      <c r="D781" s="531"/>
      <c r="E781" s="532"/>
      <c r="F781" s="85"/>
      <c r="G781" s="85"/>
    </row>
    <row r="782" spans="1:7" x14ac:dyDescent="0.2">
      <c r="A782" s="533"/>
      <c r="B782" s="529"/>
      <c r="C782" s="530"/>
      <c r="D782" s="531"/>
      <c r="E782" s="532"/>
      <c r="F782" s="85"/>
      <c r="G782" s="85"/>
    </row>
    <row r="783" spans="1:7" x14ac:dyDescent="0.2">
      <c r="A783" s="533"/>
      <c r="B783" s="529"/>
      <c r="C783" s="530"/>
      <c r="D783" s="531"/>
      <c r="E783" s="532"/>
      <c r="F783" s="85"/>
      <c r="G783" s="85"/>
    </row>
    <row r="784" spans="1:7" x14ac:dyDescent="0.2">
      <c r="A784" s="533"/>
      <c r="B784" s="529"/>
      <c r="C784" s="530"/>
      <c r="D784" s="531"/>
      <c r="E784" s="532"/>
      <c r="F784" s="85"/>
      <c r="G784" s="85"/>
    </row>
    <row r="785" spans="1:7" x14ac:dyDescent="0.2">
      <c r="A785" s="533"/>
      <c r="B785" s="529"/>
      <c r="C785" s="530"/>
      <c r="D785" s="531"/>
      <c r="E785" s="532"/>
      <c r="F785" s="85"/>
      <c r="G785" s="85"/>
    </row>
    <row r="786" spans="1:7" x14ac:dyDescent="0.2">
      <c r="A786" s="533"/>
      <c r="B786" s="529"/>
      <c r="C786" s="530"/>
      <c r="D786" s="531"/>
      <c r="E786" s="532"/>
      <c r="F786" s="85"/>
      <c r="G786" s="85"/>
    </row>
    <row r="787" spans="1:7" x14ac:dyDescent="0.2">
      <c r="A787" s="533"/>
      <c r="B787" s="529"/>
      <c r="C787" s="530"/>
      <c r="D787" s="531"/>
      <c r="E787" s="532"/>
      <c r="F787" s="85"/>
      <c r="G787" s="85"/>
    </row>
    <row r="788" spans="1:7" x14ac:dyDescent="0.2">
      <c r="A788" s="533"/>
      <c r="B788" s="529"/>
      <c r="C788" s="530"/>
      <c r="D788" s="531"/>
      <c r="E788" s="532"/>
      <c r="F788" s="85"/>
      <c r="G788" s="85"/>
    </row>
    <row r="789" spans="1:7" x14ac:dyDescent="0.2">
      <c r="A789" s="533"/>
      <c r="B789" s="529"/>
      <c r="C789" s="530"/>
      <c r="D789" s="531"/>
      <c r="E789" s="532"/>
      <c r="F789" s="85"/>
      <c r="G789" s="85"/>
    </row>
    <row r="790" spans="1:7" x14ac:dyDescent="0.2">
      <c r="A790" s="533"/>
      <c r="B790" s="529"/>
      <c r="C790" s="530"/>
      <c r="D790" s="531"/>
      <c r="E790" s="532"/>
      <c r="F790" s="85"/>
      <c r="G790" s="85"/>
    </row>
    <row r="791" spans="1:7" x14ac:dyDescent="0.2">
      <c r="A791" s="533"/>
      <c r="B791" s="529"/>
      <c r="C791" s="530"/>
      <c r="D791" s="531"/>
      <c r="E791" s="532"/>
      <c r="F791" s="85"/>
      <c r="G791" s="85"/>
    </row>
    <row r="792" spans="1:7" x14ac:dyDescent="0.2">
      <c r="A792" s="533"/>
      <c r="B792" s="529"/>
      <c r="C792" s="530"/>
      <c r="D792" s="531"/>
      <c r="E792" s="532"/>
      <c r="F792" s="85"/>
      <c r="G792" s="85"/>
    </row>
    <row r="793" spans="1:7" x14ac:dyDescent="0.2">
      <c r="A793" s="533"/>
      <c r="B793" s="529"/>
      <c r="C793" s="530"/>
      <c r="D793" s="531"/>
      <c r="E793" s="532"/>
      <c r="F793" s="85"/>
      <c r="G793" s="85"/>
    </row>
    <row r="794" spans="1:7" x14ac:dyDescent="0.2">
      <c r="A794" s="533"/>
      <c r="B794" s="529"/>
      <c r="C794" s="530"/>
      <c r="D794" s="531"/>
      <c r="E794" s="532"/>
      <c r="F794" s="85"/>
      <c r="G794" s="85"/>
    </row>
    <row r="795" spans="1:7" x14ac:dyDescent="0.2">
      <c r="A795" s="533"/>
      <c r="B795" s="529"/>
      <c r="C795" s="530"/>
      <c r="D795" s="531"/>
      <c r="E795" s="532"/>
      <c r="F795" s="85"/>
      <c r="G795" s="85"/>
    </row>
    <row r="796" spans="1:7" x14ac:dyDescent="0.2">
      <c r="A796" s="533"/>
      <c r="B796" s="529"/>
      <c r="C796" s="530"/>
      <c r="D796" s="531"/>
      <c r="E796" s="532"/>
      <c r="F796" s="85"/>
      <c r="G796" s="85"/>
    </row>
    <row r="797" spans="1:7" x14ac:dyDescent="0.2">
      <c r="A797" s="533"/>
      <c r="B797" s="529"/>
      <c r="C797" s="530"/>
      <c r="D797" s="531"/>
      <c r="E797" s="532"/>
      <c r="F797" s="85"/>
      <c r="G797" s="85"/>
    </row>
    <row r="798" spans="1:7" x14ac:dyDescent="0.2">
      <c r="A798" s="533"/>
      <c r="B798" s="529"/>
      <c r="C798" s="530"/>
      <c r="D798" s="531"/>
      <c r="E798" s="532"/>
      <c r="F798" s="85"/>
      <c r="G798" s="85"/>
    </row>
    <row r="799" spans="1:7" x14ac:dyDescent="0.2">
      <c r="A799" s="533"/>
      <c r="B799" s="529"/>
      <c r="C799" s="530"/>
      <c r="D799" s="531"/>
      <c r="E799" s="532"/>
      <c r="F799" s="85"/>
      <c r="G799" s="85"/>
    </row>
    <row r="800" spans="1:7" x14ac:dyDescent="0.2">
      <c r="A800" s="533"/>
      <c r="B800" s="529"/>
      <c r="C800" s="530"/>
      <c r="D800" s="531"/>
      <c r="E800" s="532"/>
      <c r="F800" s="85"/>
      <c r="G800" s="85"/>
    </row>
    <row r="801" spans="1:7" x14ac:dyDescent="0.2">
      <c r="A801" s="533"/>
      <c r="B801" s="529"/>
      <c r="C801" s="530"/>
      <c r="D801" s="531"/>
      <c r="E801" s="532"/>
      <c r="F801" s="85"/>
      <c r="G801" s="85"/>
    </row>
    <row r="802" spans="1:7" x14ac:dyDescent="0.2">
      <c r="A802" s="533"/>
      <c r="B802" s="529"/>
      <c r="C802" s="530"/>
      <c r="D802" s="531"/>
      <c r="E802" s="532"/>
      <c r="F802" s="85"/>
      <c r="G802" s="85"/>
    </row>
    <row r="803" spans="1:7" x14ac:dyDescent="0.2">
      <c r="A803" s="533"/>
      <c r="B803" s="529"/>
      <c r="C803" s="530"/>
      <c r="D803" s="531"/>
      <c r="E803" s="532"/>
      <c r="F803" s="85"/>
      <c r="G803" s="85"/>
    </row>
    <row r="804" spans="1:7" x14ac:dyDescent="0.2">
      <c r="A804" s="533"/>
      <c r="B804" s="529"/>
      <c r="C804" s="530"/>
      <c r="D804" s="531"/>
      <c r="E804" s="532"/>
      <c r="F804" s="85"/>
      <c r="G804" s="85"/>
    </row>
    <row r="805" spans="1:7" x14ac:dyDescent="0.2">
      <c r="A805" s="533"/>
      <c r="B805" s="529"/>
      <c r="C805" s="530"/>
      <c r="D805" s="531"/>
      <c r="E805" s="532"/>
      <c r="F805" s="85"/>
      <c r="G805" s="85"/>
    </row>
    <row r="806" spans="1:7" x14ac:dyDescent="0.2">
      <c r="A806" s="533"/>
      <c r="B806" s="529"/>
      <c r="C806" s="530"/>
      <c r="D806" s="531"/>
      <c r="E806" s="532"/>
      <c r="F806" s="85"/>
      <c r="G806" s="85"/>
    </row>
    <row r="807" spans="1:7" x14ac:dyDescent="0.2">
      <c r="A807" s="533"/>
      <c r="B807" s="529"/>
      <c r="C807" s="530"/>
      <c r="D807" s="531"/>
      <c r="E807" s="532"/>
      <c r="F807" s="85"/>
      <c r="G807" s="85"/>
    </row>
    <row r="808" spans="1:7" x14ac:dyDescent="0.2">
      <c r="A808" s="533"/>
      <c r="B808" s="529"/>
      <c r="C808" s="530"/>
      <c r="D808" s="531"/>
      <c r="E808" s="532"/>
      <c r="F808" s="85"/>
      <c r="G808" s="85"/>
    </row>
    <row r="809" spans="1:7" x14ac:dyDescent="0.2">
      <c r="A809" s="533"/>
      <c r="B809" s="529"/>
      <c r="C809" s="530"/>
      <c r="D809" s="531"/>
      <c r="E809" s="532"/>
      <c r="F809" s="85"/>
      <c r="G809" s="85"/>
    </row>
    <row r="810" spans="1:7" x14ac:dyDescent="0.2">
      <c r="A810" s="533"/>
      <c r="B810" s="529"/>
      <c r="C810" s="530"/>
      <c r="D810" s="531"/>
      <c r="E810" s="532"/>
      <c r="F810" s="85"/>
      <c r="G810" s="85"/>
    </row>
    <row r="811" spans="1:7" x14ac:dyDescent="0.2">
      <c r="A811" s="533"/>
      <c r="B811" s="529"/>
      <c r="C811" s="530"/>
      <c r="D811" s="531"/>
      <c r="E811" s="532"/>
      <c r="F811" s="85"/>
      <c r="G811" s="85"/>
    </row>
    <row r="812" spans="1:7" x14ac:dyDescent="0.2">
      <c r="A812" s="533"/>
      <c r="B812" s="529"/>
      <c r="C812" s="530"/>
      <c r="D812" s="531"/>
      <c r="E812" s="532"/>
      <c r="F812" s="85"/>
      <c r="G812" s="85"/>
    </row>
    <row r="813" spans="1:7" x14ac:dyDescent="0.2">
      <c r="A813" s="533"/>
      <c r="B813" s="529"/>
      <c r="C813" s="530"/>
      <c r="D813" s="531"/>
      <c r="E813" s="532"/>
      <c r="F813" s="85"/>
      <c r="G813" s="85"/>
    </row>
    <row r="814" spans="1:7" x14ac:dyDescent="0.2">
      <c r="A814" s="533"/>
      <c r="B814" s="529"/>
      <c r="C814" s="530"/>
      <c r="D814" s="531"/>
      <c r="E814" s="532"/>
      <c r="F814" s="85"/>
      <c r="G814" s="85"/>
    </row>
    <row r="815" spans="1:7" x14ac:dyDescent="0.2">
      <c r="A815" s="533"/>
      <c r="B815" s="529"/>
      <c r="C815" s="530"/>
      <c r="D815" s="531"/>
      <c r="E815" s="532"/>
      <c r="F815" s="85"/>
      <c r="G815" s="85"/>
    </row>
    <row r="816" spans="1:7" x14ac:dyDescent="0.2">
      <c r="A816" s="533"/>
      <c r="B816" s="529"/>
      <c r="C816" s="530"/>
      <c r="D816" s="531"/>
      <c r="E816" s="532"/>
      <c r="F816" s="85"/>
      <c r="G816" s="85"/>
    </row>
    <row r="817" spans="1:7" x14ac:dyDescent="0.2">
      <c r="A817" s="533"/>
      <c r="B817" s="529"/>
      <c r="C817" s="530"/>
      <c r="D817" s="531"/>
      <c r="E817" s="532"/>
      <c r="F817" s="85"/>
      <c r="G817" s="85"/>
    </row>
    <row r="818" spans="1:7" x14ac:dyDescent="0.2">
      <c r="A818" s="533"/>
      <c r="B818" s="529"/>
      <c r="C818" s="530"/>
      <c r="D818" s="531"/>
      <c r="E818" s="532"/>
      <c r="F818" s="85"/>
      <c r="G818" s="85"/>
    </row>
    <row r="819" spans="1:7" x14ac:dyDescent="0.2">
      <c r="A819" s="533"/>
      <c r="B819" s="529"/>
      <c r="C819" s="530"/>
      <c r="D819" s="531"/>
      <c r="E819" s="532"/>
      <c r="F819" s="85"/>
      <c r="G819" s="85"/>
    </row>
    <row r="820" spans="1:7" x14ac:dyDescent="0.2">
      <c r="A820" s="533"/>
      <c r="B820" s="529"/>
      <c r="C820" s="530"/>
      <c r="D820" s="531"/>
      <c r="E820" s="532"/>
      <c r="F820" s="85"/>
      <c r="G820" s="85"/>
    </row>
    <row r="821" spans="1:7" x14ac:dyDescent="0.2">
      <c r="A821" s="533"/>
      <c r="B821" s="529"/>
      <c r="C821" s="530"/>
      <c r="D821" s="531"/>
      <c r="E821" s="532"/>
      <c r="F821" s="85"/>
      <c r="G821" s="85"/>
    </row>
    <row r="822" spans="1:7" x14ac:dyDescent="0.2">
      <c r="A822" s="533"/>
      <c r="B822" s="529"/>
      <c r="C822" s="530"/>
      <c r="D822" s="531"/>
      <c r="E822" s="532"/>
      <c r="F822" s="85"/>
      <c r="G822" s="85"/>
    </row>
    <row r="823" spans="1:7" x14ac:dyDescent="0.2">
      <c r="A823" s="533"/>
      <c r="B823" s="529"/>
      <c r="C823" s="530"/>
      <c r="D823" s="531"/>
      <c r="E823" s="532"/>
      <c r="F823" s="85"/>
      <c r="G823" s="85"/>
    </row>
    <row r="824" spans="1:7" x14ac:dyDescent="0.2">
      <c r="A824" s="533"/>
      <c r="B824" s="529"/>
      <c r="C824" s="530"/>
      <c r="D824" s="531"/>
      <c r="E824" s="532"/>
      <c r="F824" s="85"/>
      <c r="G824" s="85"/>
    </row>
    <row r="825" spans="1:7" x14ac:dyDescent="0.2">
      <c r="A825" s="533"/>
      <c r="B825" s="529"/>
      <c r="C825" s="530"/>
      <c r="D825" s="531"/>
      <c r="E825" s="532"/>
      <c r="F825" s="85"/>
      <c r="G825" s="85"/>
    </row>
    <row r="826" spans="1:7" x14ac:dyDescent="0.2">
      <c r="A826" s="533"/>
      <c r="B826" s="529"/>
      <c r="C826" s="530"/>
      <c r="D826" s="531"/>
      <c r="E826" s="532"/>
      <c r="F826" s="85"/>
      <c r="G826" s="85"/>
    </row>
    <row r="827" spans="1:7" x14ac:dyDescent="0.2">
      <c r="A827" s="533"/>
      <c r="B827" s="529"/>
      <c r="C827" s="530"/>
      <c r="D827" s="531"/>
      <c r="E827" s="532"/>
      <c r="F827" s="85"/>
      <c r="G827" s="85"/>
    </row>
    <row r="828" spans="1:7" x14ac:dyDescent="0.2">
      <c r="A828" s="533"/>
      <c r="B828" s="529"/>
      <c r="C828" s="530"/>
      <c r="D828" s="531"/>
      <c r="E828" s="532"/>
      <c r="F828" s="85"/>
      <c r="G828" s="85"/>
    </row>
    <row r="829" spans="1:7" x14ac:dyDescent="0.2">
      <c r="A829" s="533"/>
      <c r="B829" s="529"/>
      <c r="C829" s="530"/>
      <c r="D829" s="531"/>
      <c r="E829" s="532"/>
      <c r="F829" s="85"/>
      <c r="G829" s="85"/>
    </row>
    <row r="830" spans="1:7" x14ac:dyDescent="0.2">
      <c r="A830" s="533"/>
      <c r="B830" s="529"/>
      <c r="C830" s="530"/>
      <c r="D830" s="531"/>
      <c r="E830" s="532"/>
      <c r="F830" s="85"/>
      <c r="G830" s="85"/>
    </row>
    <row r="831" spans="1:7" x14ac:dyDescent="0.2">
      <c r="A831" s="533"/>
      <c r="B831" s="529"/>
      <c r="C831" s="530"/>
      <c r="D831" s="531"/>
      <c r="E831" s="532"/>
      <c r="F831" s="85"/>
      <c r="G831" s="85"/>
    </row>
    <row r="832" spans="1:7" x14ac:dyDescent="0.2">
      <c r="A832" s="533"/>
      <c r="B832" s="529"/>
      <c r="C832" s="530"/>
      <c r="D832" s="531"/>
      <c r="E832" s="532"/>
      <c r="F832" s="85"/>
      <c r="G832" s="85"/>
    </row>
    <row r="833" spans="1:7" x14ac:dyDescent="0.2">
      <c r="A833" s="533"/>
      <c r="B833" s="529"/>
      <c r="C833" s="530"/>
      <c r="D833" s="531"/>
      <c r="E833" s="532"/>
      <c r="F833" s="85"/>
      <c r="G833" s="85"/>
    </row>
    <row r="834" spans="1:7" x14ac:dyDescent="0.2">
      <c r="A834" s="533"/>
      <c r="B834" s="529"/>
      <c r="C834" s="530"/>
      <c r="D834" s="531"/>
      <c r="E834" s="532"/>
      <c r="F834" s="85"/>
      <c r="G834" s="85"/>
    </row>
    <row r="835" spans="1:7" x14ac:dyDescent="0.2">
      <c r="A835" s="533"/>
      <c r="B835" s="529"/>
      <c r="C835" s="530"/>
      <c r="D835" s="531"/>
      <c r="E835" s="532"/>
      <c r="F835" s="85"/>
      <c r="G835" s="85"/>
    </row>
    <row r="836" spans="1:7" x14ac:dyDescent="0.2">
      <c r="A836" s="533"/>
      <c r="B836" s="529"/>
      <c r="C836" s="530"/>
      <c r="D836" s="531"/>
      <c r="E836" s="532"/>
      <c r="F836" s="85"/>
      <c r="G836" s="85"/>
    </row>
    <row r="837" spans="1:7" x14ac:dyDescent="0.2">
      <c r="A837" s="533"/>
      <c r="B837" s="529"/>
      <c r="C837" s="530"/>
      <c r="D837" s="531"/>
      <c r="E837" s="532"/>
      <c r="F837" s="85"/>
      <c r="G837" s="85"/>
    </row>
    <row r="838" spans="1:7" x14ac:dyDescent="0.2">
      <c r="A838" s="533"/>
      <c r="B838" s="529"/>
      <c r="C838" s="530"/>
      <c r="D838" s="531"/>
      <c r="E838" s="532"/>
      <c r="F838" s="85"/>
      <c r="G838" s="85"/>
    </row>
    <row r="839" spans="1:7" x14ac:dyDescent="0.2">
      <c r="A839" s="533"/>
      <c r="B839" s="529"/>
      <c r="C839" s="530"/>
      <c r="D839" s="531"/>
      <c r="E839" s="532"/>
      <c r="F839" s="85"/>
      <c r="G839" s="85"/>
    </row>
    <row r="840" spans="1:7" x14ac:dyDescent="0.2">
      <c r="A840" s="533"/>
      <c r="B840" s="529"/>
      <c r="C840" s="530"/>
      <c r="D840" s="531"/>
      <c r="E840" s="532"/>
      <c r="F840" s="85"/>
      <c r="G840" s="85"/>
    </row>
    <row r="841" spans="1:7" x14ac:dyDescent="0.2">
      <c r="A841" s="533"/>
      <c r="B841" s="529"/>
      <c r="C841" s="530"/>
      <c r="D841" s="531"/>
      <c r="E841" s="532"/>
      <c r="F841" s="85"/>
      <c r="G841" s="85"/>
    </row>
    <row r="842" spans="1:7" x14ac:dyDescent="0.2">
      <c r="A842" s="533"/>
      <c r="B842" s="529"/>
      <c r="C842" s="530"/>
      <c r="D842" s="531"/>
      <c r="E842" s="532"/>
      <c r="F842" s="85"/>
      <c r="G842" s="85"/>
    </row>
    <row r="843" spans="1:7" x14ac:dyDescent="0.2">
      <c r="A843" s="533"/>
      <c r="B843" s="529"/>
      <c r="C843" s="530"/>
      <c r="D843" s="531"/>
      <c r="E843" s="532"/>
      <c r="F843" s="85"/>
      <c r="G843" s="85"/>
    </row>
    <row r="844" spans="1:7" x14ac:dyDescent="0.2">
      <c r="A844" s="533"/>
      <c r="B844" s="529"/>
      <c r="C844" s="530"/>
      <c r="D844" s="531"/>
      <c r="E844" s="532"/>
      <c r="F844" s="85"/>
      <c r="G844" s="85"/>
    </row>
    <row r="845" spans="1:7" x14ac:dyDescent="0.2">
      <c r="A845" s="533"/>
      <c r="B845" s="529"/>
      <c r="C845" s="530"/>
      <c r="D845" s="531"/>
      <c r="E845" s="532"/>
      <c r="F845" s="85"/>
      <c r="G845" s="85"/>
    </row>
    <row r="846" spans="1:7" x14ac:dyDescent="0.2">
      <c r="A846" s="533"/>
      <c r="B846" s="529"/>
      <c r="C846" s="530"/>
      <c r="D846" s="531"/>
      <c r="E846" s="532"/>
      <c r="F846" s="85"/>
      <c r="G846" s="85"/>
    </row>
    <row r="847" spans="1:7" x14ac:dyDescent="0.2">
      <c r="A847" s="533"/>
      <c r="B847" s="529"/>
      <c r="C847" s="530"/>
      <c r="D847" s="531"/>
      <c r="E847" s="532"/>
      <c r="F847" s="85"/>
      <c r="G847" s="85"/>
    </row>
    <row r="848" spans="1:7" x14ac:dyDescent="0.2">
      <c r="A848" s="533"/>
      <c r="B848" s="529"/>
      <c r="C848" s="530"/>
      <c r="D848" s="531"/>
      <c r="E848" s="532"/>
      <c r="F848" s="85"/>
      <c r="G848" s="85"/>
    </row>
    <row r="849" spans="1:7" x14ac:dyDescent="0.2">
      <c r="A849" s="533"/>
      <c r="B849" s="529"/>
      <c r="C849" s="530"/>
      <c r="D849" s="531"/>
      <c r="E849" s="532"/>
      <c r="F849" s="85"/>
      <c r="G849" s="85"/>
    </row>
    <row r="850" spans="1:7" x14ac:dyDescent="0.2">
      <c r="A850" s="533"/>
      <c r="B850" s="529"/>
      <c r="C850" s="530"/>
      <c r="D850" s="531"/>
      <c r="E850" s="532"/>
      <c r="F850" s="85"/>
      <c r="G850" s="85"/>
    </row>
    <row r="851" spans="1:7" x14ac:dyDescent="0.2">
      <c r="A851" s="533"/>
      <c r="B851" s="529"/>
      <c r="C851" s="530"/>
      <c r="D851" s="531"/>
      <c r="E851" s="532"/>
      <c r="F851" s="85"/>
      <c r="G851" s="85"/>
    </row>
    <row r="852" spans="1:7" x14ac:dyDescent="0.2">
      <c r="A852" s="533"/>
      <c r="B852" s="529"/>
      <c r="C852" s="530"/>
      <c r="D852" s="531"/>
      <c r="E852" s="532"/>
      <c r="F852" s="85"/>
      <c r="G852" s="85"/>
    </row>
    <row r="853" spans="1:7" x14ac:dyDescent="0.2">
      <c r="A853" s="533"/>
      <c r="B853" s="529"/>
      <c r="C853" s="530"/>
      <c r="D853" s="531"/>
      <c r="E853" s="532"/>
      <c r="F853" s="85"/>
      <c r="G853" s="85"/>
    </row>
    <row r="854" spans="1:7" x14ac:dyDescent="0.2">
      <c r="A854" s="533"/>
      <c r="B854" s="529"/>
      <c r="C854" s="530"/>
      <c r="D854" s="531"/>
      <c r="E854" s="532"/>
      <c r="F854" s="85"/>
      <c r="G854" s="85"/>
    </row>
    <row r="855" spans="1:7" x14ac:dyDescent="0.2">
      <c r="A855" s="533"/>
      <c r="B855" s="529"/>
      <c r="C855" s="530"/>
      <c r="D855" s="531"/>
      <c r="E855" s="532"/>
      <c r="F855" s="85"/>
      <c r="G855" s="85"/>
    </row>
    <row r="856" spans="1:7" x14ac:dyDescent="0.2">
      <c r="A856" s="533"/>
      <c r="B856" s="529"/>
      <c r="C856" s="530"/>
      <c r="D856" s="531"/>
      <c r="E856" s="532"/>
      <c r="F856" s="85"/>
      <c r="G856" s="85"/>
    </row>
    <row r="857" spans="1:7" x14ac:dyDescent="0.2">
      <c r="A857" s="533"/>
      <c r="B857" s="529"/>
      <c r="C857" s="530"/>
      <c r="D857" s="531"/>
      <c r="E857" s="532"/>
      <c r="F857" s="85"/>
      <c r="G857" s="85"/>
    </row>
    <row r="858" spans="1:7" x14ac:dyDescent="0.2">
      <c r="A858" s="533"/>
      <c r="B858" s="529"/>
      <c r="C858" s="530"/>
      <c r="D858" s="531"/>
      <c r="E858" s="532"/>
      <c r="F858" s="85"/>
      <c r="G858" s="85"/>
    </row>
    <row r="859" spans="1:7" x14ac:dyDescent="0.2">
      <c r="A859" s="533"/>
      <c r="B859" s="529"/>
      <c r="C859" s="530"/>
      <c r="D859" s="531"/>
      <c r="E859" s="532"/>
      <c r="F859" s="85"/>
      <c r="G859" s="85"/>
    </row>
    <row r="860" spans="1:7" x14ac:dyDescent="0.2">
      <c r="A860" s="533"/>
      <c r="B860" s="529"/>
      <c r="C860" s="530"/>
      <c r="D860" s="531"/>
      <c r="E860" s="532"/>
      <c r="F860" s="85"/>
      <c r="G860" s="85"/>
    </row>
    <row r="861" spans="1:7" x14ac:dyDescent="0.2">
      <c r="A861" s="533"/>
      <c r="B861" s="529"/>
      <c r="C861" s="530"/>
      <c r="D861" s="531"/>
      <c r="E861" s="532"/>
      <c r="F861" s="85"/>
      <c r="G861" s="85"/>
    </row>
    <row r="862" spans="1:7" x14ac:dyDescent="0.2">
      <c r="A862" s="533"/>
      <c r="B862" s="529"/>
      <c r="C862" s="530"/>
      <c r="D862" s="531"/>
      <c r="E862" s="532"/>
      <c r="F862" s="85"/>
      <c r="G862" s="85"/>
    </row>
    <row r="863" spans="1:7" x14ac:dyDescent="0.2">
      <c r="A863" s="533"/>
      <c r="B863" s="529"/>
      <c r="C863" s="530"/>
      <c r="D863" s="531"/>
      <c r="E863" s="532"/>
      <c r="F863" s="85"/>
      <c r="G863" s="85"/>
    </row>
    <row r="864" spans="1:7" x14ac:dyDescent="0.2">
      <c r="A864" s="533"/>
      <c r="B864" s="529"/>
      <c r="C864" s="530"/>
      <c r="D864" s="531"/>
      <c r="E864" s="532"/>
      <c r="F864" s="85"/>
      <c r="G864" s="85"/>
    </row>
    <row r="865" spans="1:7" x14ac:dyDescent="0.2">
      <c r="A865" s="533"/>
      <c r="B865" s="529"/>
      <c r="C865" s="530"/>
      <c r="D865" s="531"/>
      <c r="E865" s="532"/>
      <c r="F865" s="85"/>
      <c r="G865" s="85"/>
    </row>
    <row r="866" spans="1:7" x14ac:dyDescent="0.2">
      <c r="A866" s="533"/>
      <c r="B866" s="529"/>
      <c r="C866" s="530"/>
      <c r="D866" s="531"/>
      <c r="E866" s="532"/>
      <c r="F866" s="85"/>
      <c r="G866" s="85"/>
    </row>
    <row r="867" spans="1:7" x14ac:dyDescent="0.2">
      <c r="A867" s="533"/>
      <c r="B867" s="529"/>
      <c r="C867" s="530"/>
      <c r="D867" s="531"/>
      <c r="E867" s="532"/>
      <c r="F867" s="85"/>
      <c r="G867" s="85"/>
    </row>
    <row r="868" spans="1:7" x14ac:dyDescent="0.2">
      <c r="A868" s="533"/>
      <c r="B868" s="529"/>
      <c r="C868" s="530"/>
      <c r="D868" s="531"/>
      <c r="E868" s="532"/>
      <c r="F868" s="85"/>
      <c r="G868" s="85"/>
    </row>
    <row r="869" spans="1:7" x14ac:dyDescent="0.2">
      <c r="A869" s="533"/>
      <c r="B869" s="529"/>
      <c r="C869" s="530"/>
      <c r="D869" s="531"/>
      <c r="E869" s="532"/>
      <c r="F869" s="85"/>
      <c r="G869" s="85"/>
    </row>
    <row r="870" spans="1:7" x14ac:dyDescent="0.2">
      <c r="A870" s="533"/>
      <c r="B870" s="529"/>
      <c r="C870" s="530"/>
      <c r="D870" s="531"/>
      <c r="E870" s="532"/>
      <c r="F870" s="85"/>
      <c r="G870" s="85"/>
    </row>
    <row r="871" spans="1:7" x14ac:dyDescent="0.2">
      <c r="A871" s="533"/>
      <c r="B871" s="529"/>
      <c r="C871" s="530"/>
      <c r="D871" s="531"/>
      <c r="E871" s="532"/>
      <c r="F871" s="85"/>
      <c r="G871" s="85"/>
    </row>
    <row r="872" spans="1:7" x14ac:dyDescent="0.2">
      <c r="A872" s="533"/>
      <c r="B872" s="529"/>
      <c r="C872" s="530"/>
      <c r="D872" s="531"/>
      <c r="E872" s="532"/>
      <c r="F872" s="85"/>
      <c r="G872" s="85"/>
    </row>
    <row r="873" spans="1:7" x14ac:dyDescent="0.2">
      <c r="A873" s="533"/>
      <c r="B873" s="529"/>
      <c r="C873" s="530"/>
      <c r="D873" s="531"/>
      <c r="E873" s="532"/>
      <c r="F873" s="85"/>
      <c r="G873" s="85"/>
    </row>
    <row r="874" spans="1:7" x14ac:dyDescent="0.2">
      <c r="A874" s="533"/>
      <c r="B874" s="529"/>
      <c r="C874" s="530"/>
      <c r="D874" s="531"/>
      <c r="E874" s="532"/>
      <c r="F874" s="85"/>
      <c r="G874" s="85"/>
    </row>
    <row r="875" spans="1:7" x14ac:dyDescent="0.2">
      <c r="A875" s="533"/>
      <c r="B875" s="529"/>
      <c r="C875" s="530"/>
      <c r="D875" s="531"/>
      <c r="E875" s="532"/>
      <c r="F875" s="85"/>
      <c r="G875" s="85"/>
    </row>
    <row r="876" spans="1:7" x14ac:dyDescent="0.2">
      <c r="A876" s="533"/>
      <c r="B876" s="529"/>
      <c r="C876" s="530"/>
      <c r="D876" s="531"/>
      <c r="E876" s="532"/>
      <c r="F876" s="85"/>
      <c r="G876" s="85"/>
    </row>
    <row r="877" spans="1:7" x14ac:dyDescent="0.2">
      <c r="A877" s="533"/>
      <c r="B877" s="529"/>
      <c r="C877" s="530"/>
      <c r="D877" s="531"/>
      <c r="E877" s="532"/>
      <c r="F877" s="85"/>
      <c r="G877" s="85"/>
    </row>
    <row r="878" spans="1:7" x14ac:dyDescent="0.2">
      <c r="A878" s="533"/>
      <c r="B878" s="529"/>
      <c r="C878" s="530"/>
      <c r="D878" s="531"/>
      <c r="E878" s="532"/>
      <c r="F878" s="85"/>
      <c r="G878" s="85"/>
    </row>
    <row r="879" spans="1:7" x14ac:dyDescent="0.2">
      <c r="A879" s="533"/>
      <c r="B879" s="529"/>
      <c r="C879" s="530"/>
      <c r="D879" s="531"/>
      <c r="E879" s="532"/>
      <c r="F879" s="85"/>
      <c r="G879" s="85"/>
    </row>
    <row r="880" spans="1:7" x14ac:dyDescent="0.2">
      <c r="A880" s="533"/>
      <c r="B880" s="529"/>
      <c r="C880" s="530"/>
      <c r="D880" s="531"/>
      <c r="E880" s="532"/>
      <c r="F880" s="85"/>
      <c r="G880" s="85"/>
    </row>
    <row r="881" spans="1:7" x14ac:dyDescent="0.2">
      <c r="A881" s="533"/>
      <c r="B881" s="529"/>
      <c r="C881" s="530"/>
      <c r="D881" s="531"/>
      <c r="E881" s="532"/>
      <c r="F881" s="85"/>
      <c r="G881" s="85"/>
    </row>
    <row r="882" spans="1:7" x14ac:dyDescent="0.2">
      <c r="A882" s="533"/>
      <c r="B882" s="529"/>
      <c r="C882" s="530"/>
      <c r="D882" s="531"/>
      <c r="E882" s="532"/>
      <c r="F882" s="85"/>
      <c r="G882" s="85"/>
    </row>
    <row r="883" spans="1:7" x14ac:dyDescent="0.2">
      <c r="A883" s="533"/>
      <c r="B883" s="529"/>
      <c r="C883" s="530"/>
      <c r="D883" s="531"/>
      <c r="E883" s="532"/>
      <c r="F883" s="85"/>
      <c r="G883" s="85"/>
    </row>
    <row r="884" spans="1:7" x14ac:dyDescent="0.2">
      <c r="A884" s="533"/>
      <c r="B884" s="529"/>
      <c r="C884" s="530"/>
      <c r="D884" s="531"/>
      <c r="E884" s="532"/>
      <c r="F884" s="85"/>
      <c r="G884" s="85"/>
    </row>
    <row r="885" spans="1:7" x14ac:dyDescent="0.2">
      <c r="A885" s="533"/>
      <c r="B885" s="529"/>
      <c r="C885" s="530"/>
      <c r="D885" s="531"/>
      <c r="E885" s="532"/>
      <c r="F885" s="85"/>
      <c r="G885" s="85"/>
    </row>
    <row r="886" spans="1:7" x14ac:dyDescent="0.2">
      <c r="A886" s="533"/>
      <c r="B886" s="529"/>
      <c r="C886" s="530"/>
      <c r="D886" s="531"/>
      <c r="E886" s="532"/>
      <c r="F886" s="85"/>
      <c r="G886" s="85"/>
    </row>
    <row r="887" spans="1:7" x14ac:dyDescent="0.2">
      <c r="A887" s="533"/>
      <c r="B887" s="529"/>
      <c r="C887" s="530"/>
      <c r="D887" s="531"/>
      <c r="E887" s="532"/>
      <c r="F887" s="85"/>
      <c r="G887" s="85"/>
    </row>
    <row r="888" spans="1:7" x14ac:dyDescent="0.2">
      <c r="A888" s="533"/>
      <c r="B888" s="529"/>
      <c r="C888" s="530"/>
      <c r="D888" s="531"/>
      <c r="E888" s="532"/>
      <c r="F888" s="85"/>
      <c r="G888" s="85"/>
    </row>
    <row r="889" spans="1:7" x14ac:dyDescent="0.2">
      <c r="A889" s="533"/>
      <c r="B889" s="529"/>
      <c r="C889" s="530"/>
      <c r="D889" s="531"/>
      <c r="E889" s="532"/>
      <c r="F889" s="85"/>
      <c r="G889" s="85"/>
    </row>
    <row r="890" spans="1:7" x14ac:dyDescent="0.2">
      <c r="A890" s="533"/>
      <c r="B890" s="529"/>
      <c r="C890" s="530"/>
      <c r="D890" s="531"/>
      <c r="E890" s="532"/>
      <c r="F890" s="85"/>
      <c r="G890" s="85"/>
    </row>
    <row r="891" spans="1:7" x14ac:dyDescent="0.2">
      <c r="A891" s="533"/>
      <c r="B891" s="529"/>
      <c r="C891" s="530"/>
      <c r="D891" s="531"/>
      <c r="E891" s="532"/>
      <c r="F891" s="85"/>
      <c r="G891" s="85"/>
    </row>
    <row r="892" spans="1:7" x14ac:dyDescent="0.2">
      <c r="A892" s="533"/>
      <c r="B892" s="529"/>
      <c r="C892" s="530"/>
      <c r="D892" s="531"/>
      <c r="E892" s="532"/>
      <c r="F892" s="85"/>
      <c r="G892" s="85"/>
    </row>
    <row r="893" spans="1:7" x14ac:dyDescent="0.2">
      <c r="A893" s="533"/>
      <c r="B893" s="529"/>
      <c r="C893" s="530"/>
      <c r="D893" s="531"/>
      <c r="E893" s="532"/>
      <c r="F893" s="85"/>
      <c r="G893" s="85"/>
    </row>
    <row r="894" spans="1:7" x14ac:dyDescent="0.2">
      <c r="A894" s="533"/>
      <c r="B894" s="529"/>
      <c r="C894" s="530"/>
      <c r="D894" s="531"/>
      <c r="E894" s="532"/>
      <c r="F894" s="85"/>
      <c r="G894" s="85"/>
    </row>
    <row r="895" spans="1:7" x14ac:dyDescent="0.2">
      <c r="A895" s="533"/>
      <c r="B895" s="529"/>
      <c r="C895" s="530"/>
      <c r="D895" s="531"/>
      <c r="E895" s="532"/>
      <c r="F895" s="85"/>
      <c r="G895" s="85"/>
    </row>
    <row r="896" spans="1:7" x14ac:dyDescent="0.2">
      <c r="A896" s="533"/>
      <c r="B896" s="529"/>
      <c r="C896" s="530"/>
      <c r="D896" s="531"/>
      <c r="E896" s="532"/>
      <c r="F896" s="85"/>
      <c r="G896" s="85"/>
    </row>
    <row r="897" spans="1:7" x14ac:dyDescent="0.2">
      <c r="A897" s="533"/>
      <c r="B897" s="529"/>
      <c r="C897" s="530"/>
      <c r="D897" s="531"/>
      <c r="E897" s="532"/>
      <c r="F897" s="85"/>
      <c r="G897" s="85"/>
    </row>
    <row r="898" spans="1:7" x14ac:dyDescent="0.2">
      <c r="A898" s="533"/>
      <c r="B898" s="529"/>
      <c r="C898" s="530"/>
      <c r="D898" s="531"/>
      <c r="E898" s="532"/>
      <c r="F898" s="85"/>
      <c r="G898" s="85"/>
    </row>
    <row r="899" spans="1:7" x14ac:dyDescent="0.2">
      <c r="A899" s="533"/>
      <c r="B899" s="529"/>
      <c r="C899" s="530"/>
      <c r="D899" s="531"/>
      <c r="E899" s="532"/>
      <c r="F899" s="85"/>
      <c r="G899" s="85"/>
    </row>
    <row r="900" spans="1:7" x14ac:dyDescent="0.2">
      <c r="A900" s="533"/>
      <c r="B900" s="529"/>
      <c r="C900" s="530"/>
      <c r="D900" s="531"/>
      <c r="E900" s="532"/>
      <c r="F900" s="85"/>
      <c r="G900" s="85"/>
    </row>
    <row r="901" spans="1:7" x14ac:dyDescent="0.2">
      <c r="A901" s="533"/>
      <c r="B901" s="529"/>
      <c r="C901" s="530"/>
      <c r="D901" s="531"/>
      <c r="E901" s="532"/>
      <c r="F901" s="85"/>
      <c r="G901" s="85"/>
    </row>
    <row r="902" spans="1:7" x14ac:dyDescent="0.2">
      <c r="A902" s="533"/>
      <c r="B902" s="529"/>
      <c r="C902" s="530"/>
      <c r="D902" s="531"/>
      <c r="E902" s="532"/>
      <c r="F902" s="85"/>
      <c r="G902" s="85"/>
    </row>
    <row r="903" spans="1:7" x14ac:dyDescent="0.2">
      <c r="A903" s="533"/>
      <c r="B903" s="529"/>
      <c r="C903" s="530"/>
      <c r="D903" s="531"/>
      <c r="E903" s="532"/>
      <c r="F903" s="85"/>
      <c r="G903" s="85"/>
    </row>
    <row r="904" spans="1:7" x14ac:dyDescent="0.2">
      <c r="A904" s="533"/>
      <c r="B904" s="529"/>
      <c r="C904" s="530"/>
      <c r="D904" s="531"/>
      <c r="E904" s="532"/>
      <c r="F904" s="85"/>
      <c r="G904" s="85"/>
    </row>
    <row r="905" spans="1:7" x14ac:dyDescent="0.2">
      <c r="A905" s="533"/>
      <c r="B905" s="529"/>
      <c r="C905" s="530"/>
      <c r="D905" s="531"/>
      <c r="E905" s="532"/>
      <c r="F905" s="85"/>
      <c r="G905" s="85"/>
    </row>
    <row r="906" spans="1:7" x14ac:dyDescent="0.2">
      <c r="A906" s="533"/>
      <c r="B906" s="529"/>
      <c r="C906" s="530"/>
      <c r="D906" s="531"/>
      <c r="E906" s="532"/>
      <c r="F906" s="85"/>
      <c r="G906" s="85"/>
    </row>
    <row r="907" spans="1:7" x14ac:dyDescent="0.2">
      <c r="A907" s="533"/>
      <c r="B907" s="529"/>
      <c r="C907" s="530"/>
      <c r="D907" s="531"/>
      <c r="E907" s="532"/>
      <c r="F907" s="85"/>
      <c r="G907" s="85"/>
    </row>
    <row r="908" spans="1:7" x14ac:dyDescent="0.2">
      <c r="A908" s="533"/>
      <c r="B908" s="529"/>
      <c r="C908" s="530"/>
      <c r="D908" s="531"/>
      <c r="E908" s="532"/>
      <c r="F908" s="85"/>
      <c r="G908" s="85"/>
    </row>
    <row r="909" spans="1:7" x14ac:dyDescent="0.2">
      <c r="A909" s="533"/>
      <c r="B909" s="529"/>
      <c r="C909" s="530"/>
      <c r="D909" s="531"/>
      <c r="E909" s="532"/>
      <c r="F909" s="85"/>
      <c r="G909" s="85"/>
    </row>
    <row r="910" spans="1:7" x14ac:dyDescent="0.2">
      <c r="A910" s="533"/>
      <c r="B910" s="529"/>
      <c r="C910" s="530"/>
      <c r="D910" s="531"/>
      <c r="E910" s="532"/>
      <c r="F910" s="85"/>
      <c r="G910" s="85"/>
    </row>
    <row r="911" spans="1:7" x14ac:dyDescent="0.2">
      <c r="A911" s="533"/>
      <c r="B911" s="529"/>
      <c r="C911" s="530"/>
      <c r="D911" s="531"/>
      <c r="E911" s="532"/>
      <c r="F911" s="85"/>
      <c r="G911" s="85"/>
    </row>
    <row r="912" spans="1:7" x14ac:dyDescent="0.2">
      <c r="A912" s="533"/>
      <c r="B912" s="529"/>
      <c r="C912" s="530"/>
      <c r="D912" s="531"/>
      <c r="E912" s="532"/>
      <c r="F912" s="85"/>
      <c r="G912" s="85"/>
    </row>
    <row r="913" spans="1:7" x14ac:dyDescent="0.2">
      <c r="A913" s="533"/>
      <c r="B913" s="529"/>
      <c r="C913" s="530"/>
      <c r="D913" s="531"/>
      <c r="E913" s="532"/>
      <c r="F913" s="85"/>
      <c r="G913" s="85"/>
    </row>
    <row r="914" spans="1:7" x14ac:dyDescent="0.2">
      <c r="A914" s="533"/>
      <c r="B914" s="529"/>
      <c r="C914" s="530"/>
      <c r="D914" s="531"/>
      <c r="E914" s="532"/>
      <c r="F914" s="85"/>
      <c r="G914" s="85"/>
    </row>
    <row r="915" spans="1:7" x14ac:dyDescent="0.2">
      <c r="A915" s="533"/>
      <c r="B915" s="529"/>
      <c r="C915" s="530"/>
      <c r="D915" s="531"/>
      <c r="E915" s="532"/>
      <c r="F915" s="85"/>
      <c r="G915" s="85"/>
    </row>
    <row r="916" spans="1:7" x14ac:dyDescent="0.2">
      <c r="A916" s="533"/>
      <c r="B916" s="529"/>
      <c r="C916" s="530"/>
      <c r="D916" s="531"/>
      <c r="E916" s="532"/>
      <c r="F916" s="85"/>
      <c r="G916" s="85"/>
    </row>
    <row r="917" spans="1:7" x14ac:dyDescent="0.2">
      <c r="A917" s="533"/>
      <c r="B917" s="529"/>
      <c r="C917" s="530"/>
      <c r="D917" s="531"/>
      <c r="E917" s="532"/>
      <c r="F917" s="85"/>
      <c r="G917" s="85"/>
    </row>
    <row r="918" spans="1:7" x14ac:dyDescent="0.2">
      <c r="A918" s="533"/>
      <c r="B918" s="529"/>
      <c r="C918" s="530"/>
      <c r="D918" s="531"/>
      <c r="E918" s="532"/>
      <c r="F918" s="85"/>
      <c r="G918" s="85"/>
    </row>
    <row r="919" spans="1:7" x14ac:dyDescent="0.2">
      <c r="A919" s="533"/>
      <c r="B919" s="529"/>
      <c r="C919" s="530"/>
      <c r="D919" s="531"/>
      <c r="E919" s="532"/>
      <c r="F919" s="85"/>
      <c r="G919" s="85"/>
    </row>
    <row r="920" spans="1:7" x14ac:dyDescent="0.2">
      <c r="A920" s="533"/>
      <c r="B920" s="529"/>
      <c r="C920" s="530"/>
      <c r="D920" s="531"/>
      <c r="E920" s="532"/>
      <c r="F920" s="85"/>
      <c r="G920" s="85"/>
    </row>
    <row r="921" spans="1:7" x14ac:dyDescent="0.2">
      <c r="A921" s="533"/>
      <c r="B921" s="529"/>
      <c r="C921" s="530"/>
      <c r="D921" s="531"/>
      <c r="E921" s="532"/>
      <c r="F921" s="85"/>
      <c r="G921" s="85"/>
    </row>
    <row r="922" spans="1:7" x14ac:dyDescent="0.2">
      <c r="A922" s="533"/>
      <c r="B922" s="529"/>
      <c r="C922" s="530"/>
      <c r="D922" s="531"/>
      <c r="E922" s="532"/>
      <c r="F922" s="85"/>
      <c r="G922" s="85"/>
    </row>
    <row r="923" spans="1:7" x14ac:dyDescent="0.2">
      <c r="A923" s="533"/>
      <c r="B923" s="529"/>
      <c r="C923" s="530"/>
      <c r="D923" s="531"/>
      <c r="E923" s="532"/>
      <c r="F923" s="85"/>
      <c r="G923" s="85"/>
    </row>
    <row r="924" spans="1:7" x14ac:dyDescent="0.2">
      <c r="A924" s="533"/>
      <c r="B924" s="529"/>
      <c r="C924" s="530"/>
      <c r="D924" s="531"/>
      <c r="E924" s="532"/>
      <c r="F924" s="85"/>
      <c r="G924" s="85"/>
    </row>
    <row r="925" spans="1:7" x14ac:dyDescent="0.2">
      <c r="A925" s="533"/>
      <c r="B925" s="529"/>
      <c r="C925" s="530"/>
      <c r="D925" s="531"/>
      <c r="E925" s="532"/>
      <c r="F925" s="85"/>
      <c r="G925" s="85"/>
    </row>
    <row r="926" spans="1:7" x14ac:dyDescent="0.2">
      <c r="A926" s="533"/>
      <c r="B926" s="529"/>
      <c r="C926" s="530"/>
      <c r="D926" s="531"/>
      <c r="E926" s="532"/>
      <c r="F926" s="85"/>
      <c r="G926" s="85"/>
    </row>
    <row r="927" spans="1:7" x14ac:dyDescent="0.2">
      <c r="A927" s="533"/>
      <c r="B927" s="529"/>
      <c r="C927" s="530"/>
      <c r="D927" s="531"/>
      <c r="E927" s="532"/>
      <c r="F927" s="85"/>
      <c r="G927" s="85"/>
    </row>
    <row r="928" spans="1:7" x14ac:dyDescent="0.2">
      <c r="A928" s="533"/>
      <c r="B928" s="529"/>
      <c r="C928" s="530"/>
      <c r="D928" s="531"/>
      <c r="E928" s="532"/>
      <c r="F928" s="85"/>
      <c r="G928" s="85"/>
    </row>
    <row r="929" spans="1:7" x14ac:dyDescent="0.2">
      <c r="A929" s="533"/>
      <c r="B929" s="529"/>
      <c r="C929" s="530"/>
      <c r="D929" s="531"/>
      <c r="E929" s="532"/>
      <c r="F929" s="85"/>
      <c r="G929" s="85"/>
    </row>
    <row r="930" spans="1:7" x14ac:dyDescent="0.2">
      <c r="A930" s="533"/>
      <c r="B930" s="529"/>
      <c r="C930" s="530"/>
      <c r="D930" s="531"/>
      <c r="E930" s="532"/>
      <c r="F930" s="85"/>
      <c r="G930" s="85"/>
    </row>
    <row r="931" spans="1:7" x14ac:dyDescent="0.2">
      <c r="A931" s="533"/>
      <c r="B931" s="529"/>
      <c r="C931" s="530"/>
      <c r="D931" s="531"/>
      <c r="E931" s="532"/>
      <c r="F931" s="85"/>
      <c r="G931" s="85"/>
    </row>
    <row r="932" spans="1:7" x14ac:dyDescent="0.2">
      <c r="A932" s="533"/>
      <c r="B932" s="529"/>
      <c r="C932" s="530"/>
      <c r="D932" s="531"/>
      <c r="E932" s="532"/>
      <c r="F932" s="85"/>
      <c r="G932" s="85"/>
    </row>
    <row r="933" spans="1:7" x14ac:dyDescent="0.2">
      <c r="A933" s="533"/>
      <c r="B933" s="529"/>
      <c r="C933" s="530"/>
      <c r="D933" s="531"/>
      <c r="E933" s="532"/>
      <c r="F933" s="85"/>
      <c r="G933" s="85"/>
    </row>
    <row r="934" spans="1:7" x14ac:dyDescent="0.2">
      <c r="A934" s="533"/>
      <c r="B934" s="529"/>
      <c r="C934" s="530"/>
      <c r="D934" s="531"/>
      <c r="E934" s="532"/>
      <c r="F934" s="85"/>
      <c r="G934" s="85"/>
    </row>
    <row r="935" spans="1:7" x14ac:dyDescent="0.2">
      <c r="A935" s="533"/>
      <c r="B935" s="529"/>
      <c r="C935" s="530"/>
      <c r="D935" s="531"/>
      <c r="E935" s="532"/>
      <c r="F935" s="85"/>
      <c r="G935" s="85"/>
    </row>
    <row r="936" spans="1:7" x14ac:dyDescent="0.2">
      <c r="A936" s="533"/>
      <c r="B936" s="529"/>
      <c r="C936" s="530"/>
      <c r="D936" s="531"/>
      <c r="E936" s="532"/>
      <c r="F936" s="85"/>
      <c r="G936" s="85"/>
    </row>
    <row r="937" spans="1:7" x14ac:dyDescent="0.2">
      <c r="A937" s="533"/>
      <c r="B937" s="529"/>
      <c r="C937" s="530"/>
      <c r="D937" s="531"/>
      <c r="E937" s="532"/>
      <c r="F937" s="85"/>
      <c r="G937" s="85"/>
    </row>
    <row r="938" spans="1:7" x14ac:dyDescent="0.2">
      <c r="A938" s="533"/>
      <c r="B938" s="529"/>
      <c r="C938" s="530"/>
      <c r="D938" s="531"/>
      <c r="E938" s="532"/>
      <c r="F938" s="85"/>
      <c r="G938" s="85"/>
    </row>
    <row r="939" spans="1:7" x14ac:dyDescent="0.2">
      <c r="A939" s="533"/>
      <c r="B939" s="529"/>
      <c r="C939" s="530"/>
      <c r="D939" s="531"/>
      <c r="E939" s="532"/>
      <c r="F939" s="85"/>
      <c r="G939" s="85"/>
    </row>
    <row r="940" spans="1:7" x14ac:dyDescent="0.2">
      <c r="A940" s="533"/>
      <c r="B940" s="529"/>
      <c r="C940" s="530"/>
      <c r="D940" s="531"/>
      <c r="E940" s="532"/>
      <c r="F940" s="85"/>
      <c r="G940" s="85"/>
    </row>
    <row r="941" spans="1:7" x14ac:dyDescent="0.2">
      <c r="A941" s="533"/>
      <c r="B941" s="529"/>
      <c r="C941" s="530"/>
      <c r="D941" s="531"/>
      <c r="E941" s="532"/>
      <c r="F941" s="85"/>
      <c r="G941" s="85"/>
    </row>
    <row r="942" spans="1:7" x14ac:dyDescent="0.2">
      <c r="A942" s="533"/>
      <c r="B942" s="529"/>
      <c r="C942" s="530"/>
      <c r="D942" s="531"/>
      <c r="E942" s="532"/>
      <c r="F942" s="85"/>
      <c r="G942" s="85"/>
    </row>
    <row r="943" spans="1:7" x14ac:dyDescent="0.2">
      <c r="A943" s="533"/>
      <c r="B943" s="529"/>
      <c r="C943" s="530"/>
      <c r="D943" s="531"/>
      <c r="E943" s="532"/>
      <c r="F943" s="85"/>
      <c r="G943" s="85"/>
    </row>
    <row r="944" spans="1:7" x14ac:dyDescent="0.2">
      <c r="A944" s="533"/>
      <c r="B944" s="529"/>
      <c r="C944" s="530"/>
      <c r="D944" s="531"/>
      <c r="E944" s="532"/>
      <c r="F944" s="85"/>
      <c r="G944" s="85"/>
    </row>
    <row r="945" spans="1:7" x14ac:dyDescent="0.2">
      <c r="A945" s="533"/>
      <c r="B945" s="529"/>
      <c r="C945" s="530"/>
      <c r="D945" s="531"/>
      <c r="E945" s="532"/>
      <c r="F945" s="85"/>
      <c r="G945" s="85"/>
    </row>
    <row r="946" spans="1:7" x14ac:dyDescent="0.2">
      <c r="A946" s="533"/>
      <c r="B946" s="529"/>
      <c r="C946" s="530"/>
      <c r="D946" s="531"/>
      <c r="E946" s="532"/>
      <c r="F946" s="85"/>
      <c r="G946" s="85"/>
    </row>
    <row r="947" spans="1:7" x14ac:dyDescent="0.2">
      <c r="A947" s="533"/>
      <c r="B947" s="529"/>
      <c r="C947" s="530"/>
      <c r="D947" s="531"/>
      <c r="E947" s="532"/>
      <c r="F947" s="85"/>
      <c r="G947" s="85"/>
    </row>
    <row r="948" spans="1:7" x14ac:dyDescent="0.2">
      <c r="A948" s="533"/>
      <c r="B948" s="529"/>
      <c r="C948" s="530"/>
      <c r="D948" s="531"/>
      <c r="E948" s="532"/>
      <c r="F948" s="85"/>
      <c r="G948" s="85"/>
    </row>
    <row r="949" spans="1:7" x14ac:dyDescent="0.2">
      <c r="A949" s="533"/>
      <c r="B949" s="529"/>
      <c r="C949" s="530"/>
      <c r="D949" s="531"/>
      <c r="E949" s="532"/>
      <c r="F949" s="85"/>
      <c r="G949" s="85"/>
    </row>
    <row r="950" spans="1:7" x14ac:dyDescent="0.2">
      <c r="A950" s="533"/>
      <c r="B950" s="529"/>
      <c r="C950" s="530"/>
      <c r="D950" s="531"/>
      <c r="E950" s="532"/>
      <c r="F950" s="85"/>
      <c r="G950" s="85"/>
    </row>
    <row r="951" spans="1:7" x14ac:dyDescent="0.2">
      <c r="A951" s="533"/>
      <c r="B951" s="529"/>
      <c r="C951" s="530"/>
      <c r="D951" s="531"/>
      <c r="E951" s="532"/>
      <c r="F951" s="85"/>
      <c r="G951" s="85"/>
    </row>
    <row r="952" spans="1:7" x14ac:dyDescent="0.2">
      <c r="A952" s="533"/>
      <c r="B952" s="529"/>
      <c r="C952" s="530"/>
      <c r="D952" s="531"/>
      <c r="E952" s="532"/>
      <c r="F952" s="85"/>
      <c r="G952" s="85"/>
    </row>
    <row r="953" spans="1:7" x14ac:dyDescent="0.2">
      <c r="A953" s="533"/>
      <c r="B953" s="529"/>
      <c r="C953" s="530"/>
      <c r="D953" s="531"/>
      <c r="E953" s="532"/>
      <c r="F953" s="85"/>
      <c r="G953" s="85"/>
    </row>
    <row r="954" spans="1:7" x14ac:dyDescent="0.2">
      <c r="A954" s="533"/>
      <c r="B954" s="529"/>
      <c r="C954" s="530"/>
      <c r="D954" s="531"/>
      <c r="E954" s="532"/>
      <c r="F954" s="85"/>
      <c r="G954" s="85"/>
    </row>
    <row r="955" spans="1:7" x14ac:dyDescent="0.2">
      <c r="A955" s="533"/>
      <c r="B955" s="529"/>
      <c r="C955" s="530"/>
      <c r="D955" s="531"/>
      <c r="E955" s="532"/>
      <c r="F955" s="85"/>
      <c r="G955" s="85"/>
    </row>
    <row r="956" spans="1:7" x14ac:dyDescent="0.2">
      <c r="A956" s="533"/>
      <c r="B956" s="529"/>
      <c r="C956" s="530"/>
      <c r="D956" s="531"/>
      <c r="E956" s="532"/>
      <c r="F956" s="85"/>
      <c r="G956" s="85"/>
    </row>
    <row r="957" spans="1:7" x14ac:dyDescent="0.2">
      <c r="A957" s="533"/>
      <c r="B957" s="529"/>
      <c r="C957" s="530"/>
      <c r="D957" s="531"/>
      <c r="E957" s="532"/>
      <c r="F957" s="85"/>
      <c r="G957" s="85"/>
    </row>
    <row r="958" spans="1:7" x14ac:dyDescent="0.2">
      <c r="A958" s="533"/>
      <c r="B958" s="529"/>
      <c r="C958" s="530"/>
      <c r="D958" s="531"/>
      <c r="E958" s="532"/>
      <c r="F958" s="85"/>
      <c r="G958" s="85"/>
    </row>
    <row r="959" spans="1:7" x14ac:dyDescent="0.2">
      <c r="A959" s="533"/>
      <c r="B959" s="529"/>
      <c r="C959" s="530"/>
      <c r="D959" s="531"/>
      <c r="E959" s="532"/>
      <c r="F959" s="85"/>
      <c r="G959" s="85"/>
    </row>
    <row r="960" spans="1:7" x14ac:dyDescent="0.2">
      <c r="A960" s="533"/>
      <c r="B960" s="529"/>
      <c r="C960" s="530"/>
      <c r="D960" s="531"/>
      <c r="E960" s="532"/>
      <c r="F960" s="85"/>
      <c r="G960" s="85"/>
    </row>
    <row r="961" spans="1:7" x14ac:dyDescent="0.2">
      <c r="A961" s="533"/>
      <c r="B961" s="529"/>
      <c r="C961" s="530"/>
      <c r="D961" s="531"/>
      <c r="E961" s="532"/>
      <c r="F961" s="85"/>
      <c r="G961" s="85"/>
    </row>
    <row r="962" spans="1:7" x14ac:dyDescent="0.2">
      <c r="A962" s="533"/>
      <c r="B962" s="529"/>
      <c r="C962" s="530"/>
      <c r="D962" s="531"/>
      <c r="E962" s="532"/>
      <c r="F962" s="85"/>
      <c r="G962" s="85"/>
    </row>
    <row r="963" spans="1:7" x14ac:dyDescent="0.2">
      <c r="A963" s="533"/>
      <c r="B963" s="529"/>
      <c r="C963" s="530"/>
      <c r="D963" s="531"/>
      <c r="E963" s="532"/>
      <c r="F963" s="85"/>
      <c r="G963" s="85"/>
    </row>
    <row r="964" spans="1:7" x14ac:dyDescent="0.2">
      <c r="A964" s="533"/>
      <c r="B964" s="529"/>
      <c r="C964" s="530"/>
      <c r="D964" s="531"/>
      <c r="E964" s="532"/>
      <c r="F964" s="85"/>
      <c r="G964" s="85"/>
    </row>
    <row r="965" spans="1:7" x14ac:dyDescent="0.2">
      <c r="A965" s="533"/>
      <c r="B965" s="529"/>
      <c r="C965" s="530"/>
      <c r="D965" s="531"/>
      <c r="E965" s="532"/>
      <c r="F965" s="85"/>
      <c r="G965" s="85"/>
    </row>
    <row r="966" spans="1:7" x14ac:dyDescent="0.2">
      <c r="A966" s="533"/>
      <c r="B966" s="529"/>
      <c r="C966" s="530"/>
      <c r="D966" s="531"/>
      <c r="E966" s="532"/>
      <c r="F966" s="85"/>
      <c r="G966" s="85"/>
    </row>
    <row r="967" spans="1:7" x14ac:dyDescent="0.2">
      <c r="A967" s="533"/>
      <c r="B967" s="529"/>
      <c r="C967" s="530"/>
      <c r="D967" s="531"/>
      <c r="E967" s="532"/>
      <c r="F967" s="85"/>
      <c r="G967" s="85"/>
    </row>
    <row r="968" spans="1:7" x14ac:dyDescent="0.2">
      <c r="A968" s="533"/>
      <c r="B968" s="529"/>
      <c r="C968" s="530"/>
      <c r="D968" s="531"/>
      <c r="E968" s="532"/>
      <c r="F968" s="85"/>
      <c r="G968" s="85"/>
    </row>
    <row r="969" spans="1:7" x14ac:dyDescent="0.2">
      <c r="A969" s="533"/>
      <c r="B969" s="529"/>
      <c r="C969" s="530"/>
      <c r="D969" s="531"/>
      <c r="E969" s="532"/>
      <c r="F969" s="85"/>
      <c r="G969" s="85"/>
    </row>
    <row r="970" spans="1:7" x14ac:dyDescent="0.2">
      <c r="A970" s="533"/>
      <c r="B970" s="529"/>
      <c r="C970" s="530"/>
      <c r="D970" s="531"/>
      <c r="E970" s="532"/>
      <c r="F970" s="85"/>
      <c r="G970" s="85"/>
    </row>
    <row r="971" spans="1:7" x14ac:dyDescent="0.2">
      <c r="A971" s="533"/>
      <c r="B971" s="529"/>
      <c r="C971" s="530"/>
      <c r="D971" s="531"/>
      <c r="E971" s="532"/>
      <c r="F971" s="85"/>
      <c r="G971" s="85"/>
    </row>
    <row r="972" spans="1:7" x14ac:dyDescent="0.2">
      <c r="A972" s="533"/>
      <c r="B972" s="529"/>
      <c r="C972" s="530"/>
      <c r="D972" s="531"/>
      <c r="E972" s="532"/>
      <c r="F972" s="85"/>
      <c r="G972" s="85"/>
    </row>
    <row r="973" spans="1:7" x14ac:dyDescent="0.2">
      <c r="A973" s="533"/>
      <c r="B973" s="529"/>
      <c r="C973" s="530"/>
      <c r="D973" s="531"/>
      <c r="E973" s="532"/>
      <c r="F973" s="85"/>
      <c r="G973" s="85"/>
    </row>
    <row r="974" spans="1:7" x14ac:dyDescent="0.2">
      <c r="A974" s="533"/>
      <c r="B974" s="529"/>
      <c r="C974" s="530"/>
      <c r="D974" s="531"/>
      <c r="E974" s="532"/>
      <c r="F974" s="85"/>
      <c r="G974" s="85"/>
    </row>
    <row r="975" spans="1:7" x14ac:dyDescent="0.2">
      <c r="A975" s="533"/>
      <c r="B975" s="529"/>
      <c r="C975" s="530"/>
      <c r="D975" s="531"/>
      <c r="E975" s="532"/>
      <c r="F975" s="85"/>
      <c r="G975" s="85"/>
    </row>
    <row r="976" spans="1:7" x14ac:dyDescent="0.2">
      <c r="A976" s="533"/>
      <c r="B976" s="529"/>
      <c r="C976" s="530"/>
      <c r="D976" s="531"/>
      <c r="E976" s="532"/>
      <c r="F976" s="85"/>
      <c r="G976" s="85"/>
    </row>
    <row r="977" spans="1:7" x14ac:dyDescent="0.2">
      <c r="A977" s="533"/>
      <c r="B977" s="529"/>
      <c r="C977" s="530"/>
      <c r="D977" s="531"/>
      <c r="E977" s="532"/>
      <c r="F977" s="85"/>
      <c r="G977" s="85"/>
    </row>
    <row r="978" spans="1:7" x14ac:dyDescent="0.2">
      <c r="A978" s="533"/>
      <c r="B978" s="529"/>
      <c r="C978" s="530"/>
      <c r="D978" s="531"/>
      <c r="E978" s="532"/>
      <c r="F978" s="85"/>
      <c r="G978" s="85"/>
    </row>
    <row r="979" spans="1:7" x14ac:dyDescent="0.2">
      <c r="A979" s="533"/>
      <c r="B979" s="529"/>
      <c r="C979" s="530"/>
      <c r="D979" s="531"/>
      <c r="E979" s="532"/>
      <c r="F979" s="85"/>
      <c r="G979" s="85"/>
    </row>
    <row r="980" spans="1:7" x14ac:dyDescent="0.2">
      <c r="A980" s="533"/>
      <c r="B980" s="529"/>
      <c r="C980" s="530"/>
      <c r="D980" s="531"/>
      <c r="E980" s="532"/>
      <c r="F980" s="85"/>
      <c r="G980" s="85"/>
    </row>
    <row r="981" spans="1:7" x14ac:dyDescent="0.2">
      <c r="A981" s="533"/>
      <c r="B981" s="529"/>
      <c r="C981" s="530"/>
      <c r="D981" s="531"/>
      <c r="E981" s="532"/>
      <c r="F981" s="85"/>
      <c r="G981" s="85"/>
    </row>
    <row r="982" spans="1:7" x14ac:dyDescent="0.2">
      <c r="A982" s="533"/>
      <c r="B982" s="529"/>
      <c r="C982" s="530"/>
      <c r="D982" s="531"/>
      <c r="E982" s="532"/>
      <c r="F982" s="85"/>
      <c r="G982" s="85"/>
    </row>
    <row r="983" spans="1:7" x14ac:dyDescent="0.2">
      <c r="A983" s="533"/>
      <c r="B983" s="529"/>
      <c r="C983" s="530"/>
      <c r="D983" s="531"/>
      <c r="E983" s="532"/>
      <c r="F983" s="85"/>
      <c r="G983" s="85"/>
    </row>
    <row r="984" spans="1:7" x14ac:dyDescent="0.2">
      <c r="A984" s="533"/>
      <c r="B984" s="529"/>
      <c r="C984" s="530"/>
      <c r="D984" s="531"/>
      <c r="E984" s="532"/>
      <c r="F984" s="85"/>
      <c r="G984" s="85"/>
    </row>
    <row r="985" spans="1:7" x14ac:dyDescent="0.2">
      <c r="A985" s="533"/>
      <c r="B985" s="529"/>
      <c r="C985" s="530"/>
      <c r="D985" s="531"/>
      <c r="E985" s="532"/>
      <c r="F985" s="85"/>
      <c r="G985" s="85"/>
    </row>
    <row r="986" spans="1:7" x14ac:dyDescent="0.2">
      <c r="A986" s="533"/>
      <c r="B986" s="529"/>
      <c r="C986" s="530"/>
      <c r="D986" s="531"/>
      <c r="E986" s="532"/>
      <c r="F986" s="85"/>
      <c r="G986" s="85"/>
    </row>
    <row r="987" spans="1:7" x14ac:dyDescent="0.2">
      <c r="A987" s="533"/>
      <c r="B987" s="529"/>
      <c r="C987" s="530"/>
      <c r="D987" s="531"/>
      <c r="E987" s="532"/>
      <c r="F987" s="85"/>
      <c r="G987" s="85"/>
    </row>
    <row r="988" spans="1:7" x14ac:dyDescent="0.2">
      <c r="A988" s="533"/>
      <c r="B988" s="529"/>
      <c r="C988" s="530"/>
      <c r="D988" s="531"/>
      <c r="E988" s="532"/>
      <c r="F988" s="85"/>
      <c r="G988" s="85"/>
    </row>
    <row r="989" spans="1:7" x14ac:dyDescent="0.2">
      <c r="A989" s="533"/>
      <c r="B989" s="529"/>
      <c r="C989" s="530"/>
      <c r="D989" s="531"/>
      <c r="E989" s="532"/>
      <c r="F989" s="85"/>
      <c r="G989" s="85"/>
    </row>
    <row r="990" spans="1:7" x14ac:dyDescent="0.2">
      <c r="A990" s="533"/>
      <c r="B990" s="529"/>
      <c r="C990" s="530"/>
      <c r="D990" s="531"/>
      <c r="E990" s="532"/>
      <c r="F990" s="85"/>
      <c r="G990" s="85"/>
    </row>
    <row r="991" spans="1:7" x14ac:dyDescent="0.2">
      <c r="A991" s="533"/>
      <c r="B991" s="529"/>
      <c r="C991" s="530"/>
      <c r="D991" s="531"/>
      <c r="E991" s="532"/>
      <c r="F991" s="85"/>
      <c r="G991" s="85"/>
    </row>
    <row r="992" spans="1:7" x14ac:dyDescent="0.2">
      <c r="A992" s="533"/>
      <c r="B992" s="529"/>
      <c r="C992" s="530"/>
      <c r="D992" s="531"/>
      <c r="E992" s="532"/>
      <c r="F992" s="85"/>
      <c r="G992" s="85"/>
    </row>
    <row r="993" spans="1:7" x14ac:dyDescent="0.2">
      <c r="A993" s="533"/>
      <c r="B993" s="529"/>
      <c r="C993" s="530"/>
      <c r="D993" s="531"/>
      <c r="E993" s="532"/>
      <c r="F993" s="85"/>
      <c r="G993" s="85"/>
    </row>
    <row r="994" spans="1:7" x14ac:dyDescent="0.2">
      <c r="A994" s="533"/>
      <c r="B994" s="529"/>
      <c r="C994" s="530"/>
      <c r="D994" s="531"/>
      <c r="E994" s="532"/>
      <c r="F994" s="85"/>
      <c r="G994" s="85"/>
    </row>
    <row r="995" spans="1:7" x14ac:dyDescent="0.2">
      <c r="A995" s="533"/>
      <c r="B995" s="529"/>
      <c r="C995" s="530"/>
      <c r="D995" s="531"/>
      <c r="E995" s="532"/>
      <c r="F995" s="85"/>
      <c r="G995" s="85"/>
    </row>
    <row r="996" spans="1:7" x14ac:dyDescent="0.2">
      <c r="A996" s="533"/>
      <c r="B996" s="529"/>
      <c r="C996" s="530"/>
      <c r="D996" s="531"/>
      <c r="E996" s="532"/>
      <c r="F996" s="85"/>
      <c r="G996" s="85"/>
    </row>
    <row r="997" spans="1:7" x14ac:dyDescent="0.2">
      <c r="A997" s="533"/>
      <c r="B997" s="529"/>
      <c r="C997" s="530"/>
      <c r="D997" s="531"/>
      <c r="E997" s="532"/>
      <c r="F997" s="85"/>
      <c r="G997" s="85"/>
    </row>
    <row r="998" spans="1:7" x14ac:dyDescent="0.2">
      <c r="A998" s="533"/>
      <c r="B998" s="529"/>
      <c r="C998" s="530"/>
      <c r="D998" s="531"/>
      <c r="E998" s="532"/>
      <c r="F998" s="85"/>
      <c r="G998" s="85"/>
    </row>
    <row r="999" spans="1:7" x14ac:dyDescent="0.2">
      <c r="A999" s="533"/>
      <c r="B999" s="529"/>
      <c r="C999" s="530"/>
      <c r="D999" s="531"/>
      <c r="E999" s="532"/>
      <c r="F999" s="85"/>
      <c r="G999" s="85"/>
    </row>
    <row r="1000" spans="1:7" x14ac:dyDescent="0.2">
      <c r="A1000" s="533"/>
      <c r="B1000" s="529"/>
      <c r="C1000" s="530"/>
      <c r="D1000" s="531"/>
      <c r="E1000" s="532"/>
      <c r="F1000" s="85"/>
      <c r="G1000" s="85"/>
    </row>
    <row r="1001" spans="1:7" x14ac:dyDescent="0.2">
      <c r="A1001" s="533"/>
      <c r="B1001" s="529"/>
      <c r="C1001" s="530"/>
      <c r="D1001" s="531"/>
      <c r="E1001" s="532"/>
      <c r="F1001" s="85"/>
      <c r="G1001" s="85"/>
    </row>
    <row r="1002" spans="1:7" x14ac:dyDescent="0.2">
      <c r="A1002" s="533"/>
      <c r="B1002" s="529"/>
      <c r="C1002" s="530"/>
      <c r="D1002" s="531"/>
      <c r="E1002" s="532"/>
      <c r="F1002" s="85"/>
      <c r="G1002" s="85"/>
    </row>
    <row r="1003" spans="1:7" x14ac:dyDescent="0.2">
      <c r="A1003" s="533"/>
      <c r="B1003" s="529"/>
      <c r="C1003" s="530"/>
      <c r="D1003" s="531"/>
      <c r="E1003" s="532"/>
      <c r="F1003" s="85"/>
      <c r="G1003" s="85"/>
    </row>
    <row r="1004" spans="1:7" x14ac:dyDescent="0.2">
      <c r="A1004" s="533"/>
      <c r="B1004" s="529"/>
      <c r="C1004" s="530"/>
      <c r="D1004" s="531"/>
      <c r="E1004" s="532"/>
      <c r="F1004" s="85"/>
      <c r="G1004" s="85"/>
    </row>
    <row r="1005" spans="1:7" x14ac:dyDescent="0.2">
      <c r="A1005" s="533"/>
      <c r="B1005" s="529"/>
      <c r="C1005" s="530"/>
      <c r="D1005" s="531"/>
      <c r="E1005" s="532"/>
      <c r="F1005" s="85"/>
      <c r="G1005" s="85"/>
    </row>
    <row r="1006" spans="1:7" x14ac:dyDescent="0.2">
      <c r="A1006" s="533"/>
      <c r="B1006" s="529"/>
      <c r="C1006" s="530"/>
      <c r="D1006" s="531"/>
      <c r="E1006" s="532"/>
      <c r="F1006" s="85"/>
      <c r="G1006" s="85"/>
    </row>
    <row r="1007" spans="1:7" x14ac:dyDescent="0.2">
      <c r="A1007" s="533"/>
      <c r="B1007" s="529"/>
      <c r="C1007" s="530"/>
      <c r="D1007" s="531"/>
      <c r="E1007" s="532"/>
      <c r="F1007" s="85"/>
      <c r="G1007" s="85"/>
    </row>
    <row r="1008" spans="1:7" x14ac:dyDescent="0.2">
      <c r="A1008" s="533"/>
      <c r="B1008" s="529"/>
      <c r="C1008" s="530"/>
      <c r="D1008" s="531"/>
      <c r="E1008" s="532"/>
      <c r="F1008" s="85"/>
      <c r="G1008" s="85"/>
    </row>
    <row r="1009" spans="1:7" x14ac:dyDescent="0.2">
      <c r="A1009" s="533"/>
      <c r="B1009" s="529"/>
      <c r="C1009" s="530"/>
      <c r="D1009" s="531"/>
      <c r="E1009" s="532"/>
      <c r="F1009" s="85"/>
      <c r="G1009" s="85"/>
    </row>
    <row r="1010" spans="1:7" x14ac:dyDescent="0.2">
      <c r="A1010" s="533"/>
      <c r="B1010" s="529"/>
      <c r="C1010" s="530"/>
      <c r="D1010" s="531"/>
      <c r="E1010" s="532"/>
      <c r="F1010" s="85"/>
      <c r="G1010" s="85"/>
    </row>
    <row r="1011" spans="1:7" x14ac:dyDescent="0.2">
      <c r="A1011" s="533"/>
      <c r="B1011" s="529"/>
      <c r="C1011" s="530"/>
      <c r="D1011" s="531"/>
      <c r="E1011" s="532"/>
      <c r="F1011" s="85"/>
      <c r="G1011" s="85"/>
    </row>
    <row r="1012" spans="1:7" x14ac:dyDescent="0.2">
      <c r="A1012" s="533"/>
      <c r="B1012" s="529"/>
      <c r="C1012" s="530"/>
      <c r="D1012" s="531"/>
      <c r="E1012" s="532"/>
      <c r="F1012" s="85"/>
      <c r="G1012" s="85"/>
    </row>
    <row r="1013" spans="1:7" x14ac:dyDescent="0.2">
      <c r="A1013" s="533"/>
      <c r="B1013" s="529"/>
      <c r="C1013" s="530"/>
      <c r="D1013" s="531"/>
      <c r="E1013" s="532"/>
      <c r="F1013" s="85"/>
      <c r="G1013" s="85"/>
    </row>
    <row r="1014" spans="1:7" x14ac:dyDescent="0.2">
      <c r="A1014" s="533"/>
      <c r="B1014" s="529"/>
      <c r="C1014" s="530"/>
      <c r="D1014" s="531"/>
      <c r="E1014" s="532"/>
      <c r="F1014" s="85"/>
      <c r="G1014" s="85"/>
    </row>
    <row r="1015" spans="1:7" x14ac:dyDescent="0.2">
      <c r="A1015" s="533"/>
      <c r="B1015" s="529"/>
      <c r="C1015" s="530"/>
      <c r="D1015" s="531"/>
      <c r="E1015" s="532"/>
      <c r="F1015" s="85"/>
      <c r="G1015" s="85"/>
    </row>
    <row r="1016" spans="1:7" x14ac:dyDescent="0.2">
      <c r="A1016" s="533"/>
      <c r="B1016" s="529"/>
      <c r="C1016" s="530"/>
      <c r="D1016" s="531"/>
      <c r="E1016" s="532"/>
      <c r="F1016" s="85"/>
      <c r="G1016" s="85"/>
    </row>
    <row r="1017" spans="1:7" x14ac:dyDescent="0.2">
      <c r="A1017" s="533"/>
      <c r="B1017" s="529"/>
      <c r="C1017" s="530"/>
      <c r="D1017" s="531"/>
      <c r="E1017" s="532"/>
      <c r="F1017" s="85"/>
      <c r="G1017" s="85"/>
    </row>
    <row r="1018" spans="1:7" x14ac:dyDescent="0.2">
      <c r="A1018" s="533"/>
      <c r="B1018" s="529"/>
      <c r="C1018" s="530"/>
      <c r="D1018" s="531"/>
      <c r="E1018" s="532"/>
      <c r="F1018" s="85"/>
      <c r="G1018" s="85"/>
    </row>
    <row r="1019" spans="1:7" x14ac:dyDescent="0.2">
      <c r="A1019" s="533"/>
      <c r="B1019" s="529"/>
      <c r="C1019" s="530"/>
      <c r="D1019" s="531"/>
      <c r="E1019" s="532"/>
      <c r="F1019" s="85"/>
      <c r="G1019" s="85"/>
    </row>
    <row r="1020" spans="1:7" x14ac:dyDescent="0.2">
      <c r="A1020" s="533"/>
      <c r="B1020" s="529"/>
      <c r="C1020" s="530"/>
      <c r="D1020" s="531"/>
      <c r="E1020" s="532"/>
      <c r="F1020" s="85"/>
      <c r="G1020" s="85"/>
    </row>
    <row r="1021" spans="1:7" x14ac:dyDescent="0.2">
      <c r="A1021" s="533"/>
      <c r="B1021" s="529"/>
      <c r="C1021" s="530"/>
      <c r="D1021" s="531"/>
      <c r="E1021" s="532"/>
      <c r="F1021" s="85"/>
      <c r="G1021" s="85"/>
    </row>
    <row r="1022" spans="1:7" x14ac:dyDescent="0.2">
      <c r="A1022" s="533"/>
      <c r="B1022" s="529"/>
      <c r="C1022" s="530"/>
      <c r="D1022" s="531"/>
      <c r="E1022" s="532"/>
      <c r="F1022" s="85"/>
      <c r="G1022" s="85"/>
    </row>
    <row r="1023" spans="1:7" x14ac:dyDescent="0.2">
      <c r="A1023" s="533"/>
      <c r="B1023" s="529"/>
      <c r="C1023" s="530"/>
      <c r="D1023" s="531"/>
      <c r="E1023" s="532"/>
      <c r="F1023" s="85"/>
      <c r="G1023" s="85"/>
    </row>
    <row r="1024" spans="1:7" x14ac:dyDescent="0.2">
      <c r="A1024" s="533"/>
      <c r="B1024" s="529"/>
      <c r="C1024" s="530"/>
      <c r="D1024" s="531"/>
      <c r="E1024" s="532"/>
      <c r="F1024" s="85"/>
      <c r="G1024" s="85"/>
    </row>
    <row r="1025" spans="1:7" x14ac:dyDescent="0.2">
      <c r="A1025" s="533"/>
      <c r="B1025" s="529"/>
      <c r="C1025" s="530"/>
      <c r="D1025" s="531"/>
      <c r="E1025" s="532"/>
      <c r="F1025" s="85"/>
      <c r="G1025" s="85"/>
    </row>
    <row r="1026" spans="1:7" x14ac:dyDescent="0.2">
      <c r="A1026" s="533"/>
      <c r="B1026" s="529"/>
      <c r="C1026" s="530"/>
      <c r="D1026" s="531"/>
      <c r="E1026" s="532"/>
      <c r="F1026" s="85"/>
      <c r="G1026" s="85"/>
    </row>
    <row r="1027" spans="1:7" x14ac:dyDescent="0.2">
      <c r="A1027" s="533"/>
      <c r="B1027" s="529"/>
      <c r="C1027" s="530"/>
      <c r="D1027" s="531"/>
      <c r="E1027" s="532"/>
      <c r="F1027" s="85"/>
      <c r="G1027" s="85"/>
    </row>
    <row r="1028" spans="1:7" x14ac:dyDescent="0.2">
      <c r="A1028" s="533"/>
      <c r="B1028" s="529"/>
      <c r="C1028" s="530"/>
      <c r="D1028" s="531"/>
      <c r="E1028" s="532"/>
      <c r="F1028" s="85"/>
      <c r="G1028" s="85"/>
    </row>
    <row r="1029" spans="1:7" x14ac:dyDescent="0.2">
      <c r="A1029" s="533"/>
      <c r="B1029" s="529"/>
      <c r="C1029" s="530"/>
      <c r="D1029" s="531"/>
      <c r="E1029" s="532"/>
      <c r="F1029" s="85"/>
      <c r="G1029" s="85"/>
    </row>
    <row r="1030" spans="1:7" x14ac:dyDescent="0.2">
      <c r="A1030" s="533"/>
      <c r="B1030" s="529"/>
      <c r="C1030" s="530"/>
      <c r="D1030" s="531"/>
      <c r="E1030" s="532"/>
      <c r="F1030" s="85"/>
      <c r="G1030" s="85"/>
    </row>
    <row r="1031" spans="1:7" x14ac:dyDescent="0.2">
      <c r="A1031" s="533"/>
      <c r="B1031" s="529"/>
      <c r="C1031" s="530"/>
      <c r="D1031" s="531"/>
      <c r="E1031" s="532"/>
      <c r="F1031" s="85"/>
      <c r="G1031" s="85"/>
    </row>
    <row r="1032" spans="1:7" x14ac:dyDescent="0.2">
      <c r="A1032" s="533"/>
      <c r="B1032" s="529"/>
      <c r="C1032" s="530"/>
      <c r="D1032" s="531"/>
      <c r="E1032" s="532"/>
      <c r="F1032" s="85"/>
      <c r="G1032" s="85"/>
    </row>
    <row r="1033" spans="1:7" x14ac:dyDescent="0.2">
      <c r="A1033" s="533"/>
      <c r="B1033" s="529"/>
      <c r="C1033" s="530"/>
      <c r="D1033" s="531"/>
      <c r="E1033" s="532"/>
      <c r="F1033" s="85"/>
      <c r="G1033" s="85"/>
    </row>
    <row r="1034" spans="1:7" x14ac:dyDescent="0.2">
      <c r="A1034" s="533"/>
      <c r="B1034" s="529"/>
      <c r="C1034" s="530"/>
      <c r="D1034" s="531"/>
      <c r="E1034" s="532"/>
      <c r="F1034" s="85"/>
      <c r="G1034" s="85"/>
    </row>
    <row r="1035" spans="1:7" x14ac:dyDescent="0.2">
      <c r="A1035" s="533"/>
      <c r="B1035" s="529"/>
      <c r="C1035" s="530"/>
      <c r="D1035" s="531"/>
      <c r="E1035" s="532"/>
      <c r="F1035" s="85"/>
      <c r="G1035" s="85"/>
    </row>
    <row r="1036" spans="1:7" x14ac:dyDescent="0.2">
      <c r="A1036" s="533"/>
      <c r="B1036" s="529"/>
      <c r="C1036" s="530"/>
      <c r="D1036" s="531"/>
      <c r="E1036" s="532"/>
      <c r="F1036" s="85"/>
      <c r="G1036" s="85"/>
    </row>
    <row r="1037" spans="1:7" x14ac:dyDescent="0.2">
      <c r="A1037" s="533"/>
      <c r="B1037" s="529"/>
      <c r="C1037" s="530"/>
      <c r="D1037" s="531"/>
      <c r="E1037" s="532"/>
      <c r="F1037" s="85"/>
      <c r="G1037" s="85"/>
    </row>
    <row r="1038" spans="1:7" x14ac:dyDescent="0.2">
      <c r="A1038" s="533"/>
      <c r="B1038" s="529"/>
      <c r="C1038" s="530"/>
      <c r="D1038" s="531"/>
      <c r="E1038" s="532"/>
      <c r="F1038" s="85"/>
      <c r="G1038" s="85"/>
    </row>
    <row r="1039" spans="1:7" x14ac:dyDescent="0.2">
      <c r="A1039" s="533"/>
      <c r="B1039" s="529"/>
      <c r="C1039" s="530"/>
      <c r="D1039" s="531"/>
      <c r="E1039" s="532"/>
      <c r="F1039" s="85"/>
      <c r="G1039" s="85"/>
    </row>
    <row r="1040" spans="1:7" x14ac:dyDescent="0.2">
      <c r="A1040" s="533"/>
      <c r="B1040" s="529"/>
      <c r="C1040" s="530"/>
      <c r="D1040" s="531"/>
      <c r="E1040" s="532"/>
      <c r="F1040" s="85"/>
      <c r="G1040" s="85"/>
    </row>
    <row r="1041" spans="1:7" x14ac:dyDescent="0.2">
      <c r="A1041" s="533"/>
      <c r="B1041" s="529"/>
      <c r="C1041" s="530"/>
      <c r="D1041" s="531"/>
      <c r="E1041" s="532"/>
      <c r="F1041" s="85"/>
      <c r="G1041" s="85"/>
    </row>
    <row r="1042" spans="1:7" x14ac:dyDescent="0.2">
      <c r="A1042" s="533"/>
      <c r="B1042" s="529"/>
      <c r="C1042" s="530"/>
      <c r="D1042" s="531"/>
      <c r="E1042" s="532"/>
      <c r="F1042" s="85"/>
      <c r="G1042" s="85"/>
    </row>
    <row r="1043" spans="1:7" x14ac:dyDescent="0.2">
      <c r="A1043" s="533"/>
      <c r="B1043" s="529"/>
      <c r="C1043" s="530"/>
      <c r="D1043" s="531"/>
      <c r="E1043" s="532"/>
      <c r="F1043" s="85"/>
      <c r="G1043" s="85"/>
    </row>
    <row r="1044" spans="1:7" x14ac:dyDescent="0.2">
      <c r="A1044" s="533"/>
      <c r="B1044" s="529"/>
      <c r="C1044" s="530"/>
      <c r="D1044" s="531"/>
      <c r="E1044" s="532"/>
      <c r="F1044" s="85"/>
      <c r="G1044" s="85"/>
    </row>
    <row r="1045" spans="1:7" x14ac:dyDescent="0.2">
      <c r="A1045" s="533"/>
      <c r="B1045" s="529"/>
      <c r="C1045" s="530"/>
      <c r="D1045" s="531"/>
      <c r="E1045" s="532"/>
      <c r="F1045" s="85"/>
      <c r="G1045" s="85"/>
    </row>
    <row r="1046" spans="1:7" x14ac:dyDescent="0.2">
      <c r="A1046" s="533"/>
      <c r="B1046" s="529"/>
      <c r="C1046" s="530"/>
      <c r="D1046" s="531"/>
      <c r="E1046" s="532"/>
      <c r="F1046" s="85"/>
      <c r="G1046" s="85"/>
    </row>
    <row r="1047" spans="1:7" x14ac:dyDescent="0.2">
      <c r="A1047" s="533"/>
      <c r="B1047" s="529"/>
      <c r="C1047" s="530"/>
      <c r="D1047" s="531"/>
      <c r="E1047" s="532"/>
      <c r="F1047" s="85"/>
      <c r="G1047" s="85"/>
    </row>
    <row r="1048" spans="1:7" x14ac:dyDescent="0.2">
      <c r="A1048" s="533"/>
      <c r="B1048" s="529"/>
      <c r="C1048" s="530"/>
      <c r="D1048" s="531"/>
      <c r="E1048" s="532"/>
      <c r="F1048" s="85"/>
      <c r="G1048" s="85"/>
    </row>
    <row r="1049" spans="1:7" x14ac:dyDescent="0.2">
      <c r="A1049" s="533"/>
      <c r="B1049" s="529"/>
      <c r="C1049" s="530"/>
      <c r="D1049" s="531"/>
      <c r="E1049" s="532"/>
      <c r="F1049" s="85"/>
      <c r="G1049" s="85"/>
    </row>
    <row r="1050" spans="1:7" x14ac:dyDescent="0.2">
      <c r="A1050" s="533"/>
      <c r="B1050" s="529"/>
      <c r="C1050" s="530"/>
      <c r="D1050" s="531"/>
      <c r="E1050" s="532"/>
      <c r="F1050" s="85"/>
      <c r="G1050" s="85"/>
    </row>
    <row r="1051" spans="1:7" x14ac:dyDescent="0.2">
      <c r="A1051" s="533"/>
      <c r="B1051" s="529"/>
      <c r="C1051" s="530"/>
      <c r="D1051" s="531"/>
      <c r="E1051" s="532"/>
      <c r="F1051" s="85"/>
      <c r="G1051" s="85"/>
    </row>
    <row r="1052" spans="1:7" x14ac:dyDescent="0.2">
      <c r="A1052" s="533"/>
      <c r="B1052" s="529"/>
      <c r="C1052" s="530"/>
      <c r="D1052" s="531"/>
      <c r="E1052" s="532"/>
      <c r="F1052" s="85"/>
      <c r="G1052" s="85"/>
    </row>
    <row r="1053" spans="1:7" x14ac:dyDescent="0.2">
      <c r="A1053" s="533"/>
      <c r="B1053" s="529"/>
      <c r="C1053" s="530"/>
      <c r="D1053" s="531"/>
      <c r="E1053" s="532"/>
      <c r="F1053" s="85"/>
      <c r="G1053" s="85"/>
    </row>
    <row r="1054" spans="1:7" x14ac:dyDescent="0.2">
      <c r="A1054" s="533"/>
      <c r="B1054" s="529"/>
      <c r="C1054" s="530"/>
      <c r="D1054" s="531"/>
      <c r="E1054" s="532"/>
      <c r="F1054" s="85"/>
      <c r="G1054" s="85"/>
    </row>
    <row r="1055" spans="1:7" x14ac:dyDescent="0.2">
      <c r="A1055" s="533"/>
      <c r="B1055" s="529"/>
      <c r="C1055" s="530"/>
      <c r="D1055" s="531"/>
      <c r="E1055" s="532"/>
      <c r="F1055" s="85"/>
      <c r="G1055" s="85"/>
    </row>
    <row r="1056" spans="1:7" x14ac:dyDescent="0.2">
      <c r="A1056" s="533"/>
      <c r="B1056" s="529"/>
      <c r="C1056" s="530"/>
      <c r="D1056" s="531"/>
      <c r="E1056" s="532"/>
      <c r="F1056" s="85"/>
      <c r="G1056" s="85"/>
    </row>
    <row r="1057" spans="1:7" x14ac:dyDescent="0.2">
      <c r="A1057" s="533"/>
      <c r="B1057" s="529"/>
      <c r="C1057" s="530"/>
      <c r="D1057" s="531"/>
      <c r="E1057" s="532"/>
      <c r="F1057" s="85"/>
      <c r="G1057" s="85"/>
    </row>
    <row r="1058" spans="1:7" x14ac:dyDescent="0.2">
      <c r="A1058" s="533"/>
      <c r="B1058" s="529"/>
      <c r="C1058" s="530"/>
      <c r="D1058" s="531"/>
      <c r="E1058" s="532"/>
      <c r="F1058" s="85"/>
      <c r="G1058" s="85"/>
    </row>
    <row r="1059" spans="1:7" x14ac:dyDescent="0.2">
      <c r="A1059" s="533"/>
      <c r="B1059" s="529"/>
      <c r="C1059" s="530"/>
      <c r="D1059" s="531"/>
      <c r="E1059" s="532"/>
      <c r="F1059" s="85"/>
      <c r="G1059" s="85"/>
    </row>
    <row r="1060" spans="1:7" x14ac:dyDescent="0.2">
      <c r="A1060" s="533"/>
      <c r="B1060" s="529"/>
      <c r="C1060" s="530"/>
      <c r="D1060" s="531"/>
      <c r="E1060" s="532"/>
      <c r="F1060" s="85"/>
      <c r="G1060" s="85"/>
    </row>
    <row r="1061" spans="1:7" x14ac:dyDescent="0.2">
      <c r="A1061" s="533"/>
      <c r="B1061" s="529"/>
      <c r="C1061" s="530"/>
      <c r="D1061" s="531"/>
      <c r="E1061" s="532"/>
      <c r="F1061" s="85"/>
      <c r="G1061" s="85"/>
    </row>
    <row r="1062" spans="1:7" x14ac:dyDescent="0.2">
      <c r="A1062" s="533"/>
      <c r="B1062" s="529"/>
      <c r="C1062" s="530"/>
      <c r="D1062" s="531"/>
      <c r="E1062" s="532"/>
      <c r="F1062" s="85"/>
      <c r="G1062" s="85"/>
    </row>
    <row r="1063" spans="1:7" x14ac:dyDescent="0.2">
      <c r="A1063" s="533"/>
      <c r="B1063" s="529"/>
      <c r="C1063" s="530"/>
      <c r="D1063" s="531"/>
      <c r="E1063" s="532"/>
      <c r="F1063" s="85"/>
      <c r="G1063" s="85"/>
    </row>
    <row r="1064" spans="1:7" x14ac:dyDescent="0.2">
      <c r="A1064" s="533"/>
      <c r="B1064" s="529"/>
      <c r="C1064" s="530"/>
      <c r="D1064" s="531"/>
      <c r="E1064" s="532"/>
      <c r="F1064" s="85"/>
      <c r="G1064" s="85"/>
    </row>
    <row r="1065" spans="1:7" x14ac:dyDescent="0.2">
      <c r="A1065" s="533"/>
      <c r="B1065" s="529"/>
      <c r="C1065" s="530"/>
      <c r="D1065" s="531"/>
      <c r="E1065" s="532"/>
      <c r="F1065" s="85"/>
      <c r="G1065" s="85"/>
    </row>
    <row r="1066" spans="1:7" x14ac:dyDescent="0.2">
      <c r="A1066" s="533"/>
      <c r="B1066" s="529"/>
      <c r="C1066" s="530"/>
      <c r="D1066" s="531"/>
      <c r="E1066" s="532"/>
      <c r="F1066" s="85"/>
      <c r="G1066" s="85"/>
    </row>
    <row r="1067" spans="1:7" x14ac:dyDescent="0.2">
      <c r="A1067" s="533"/>
      <c r="B1067" s="529"/>
      <c r="C1067" s="530"/>
      <c r="D1067" s="531"/>
      <c r="E1067" s="532"/>
      <c r="F1067" s="85"/>
      <c r="G1067" s="85"/>
    </row>
    <row r="1068" spans="1:7" x14ac:dyDescent="0.2">
      <c r="A1068" s="533"/>
      <c r="B1068" s="529"/>
      <c r="C1068" s="530"/>
      <c r="D1068" s="531"/>
      <c r="E1068" s="532"/>
      <c r="F1068" s="85"/>
      <c r="G1068" s="85"/>
    </row>
    <row r="1069" spans="1:7" x14ac:dyDescent="0.2">
      <c r="A1069" s="533"/>
      <c r="B1069" s="529"/>
      <c r="C1069" s="530"/>
      <c r="D1069" s="531"/>
      <c r="E1069" s="532"/>
      <c r="F1069" s="85"/>
      <c r="G1069" s="85"/>
    </row>
    <row r="1070" spans="1:7" x14ac:dyDescent="0.2">
      <c r="A1070" s="533"/>
      <c r="B1070" s="529"/>
      <c r="C1070" s="530"/>
      <c r="D1070" s="531"/>
      <c r="E1070" s="532"/>
      <c r="F1070" s="85"/>
      <c r="G1070" s="85"/>
    </row>
    <row r="1071" spans="1:7" x14ac:dyDescent="0.2">
      <c r="A1071" s="533"/>
      <c r="B1071" s="529"/>
      <c r="C1071" s="530"/>
      <c r="D1071" s="531"/>
      <c r="E1071" s="532"/>
      <c r="F1071" s="85"/>
      <c r="G1071" s="85"/>
    </row>
    <row r="1072" spans="1:7" x14ac:dyDescent="0.2">
      <c r="A1072" s="533"/>
      <c r="B1072" s="529"/>
      <c r="C1072" s="530"/>
      <c r="D1072" s="531"/>
      <c r="E1072" s="532"/>
      <c r="F1072" s="85"/>
      <c r="G1072" s="85"/>
    </row>
    <row r="1073" spans="1:7" x14ac:dyDescent="0.2">
      <c r="A1073" s="533"/>
      <c r="B1073" s="529"/>
      <c r="C1073" s="530"/>
      <c r="D1073" s="531"/>
      <c r="E1073" s="532"/>
      <c r="F1073" s="85"/>
      <c r="G1073" s="85"/>
    </row>
    <row r="1074" spans="1:7" x14ac:dyDescent="0.2">
      <c r="A1074" s="533"/>
      <c r="B1074" s="529"/>
      <c r="C1074" s="530"/>
      <c r="D1074" s="531"/>
      <c r="E1074" s="532"/>
      <c r="F1074" s="85"/>
      <c r="G1074" s="85"/>
    </row>
    <row r="1075" spans="1:7" x14ac:dyDescent="0.2">
      <c r="A1075" s="533"/>
      <c r="B1075" s="529"/>
      <c r="C1075" s="530"/>
      <c r="D1075" s="531"/>
      <c r="E1075" s="532"/>
      <c r="F1075" s="85"/>
      <c r="G1075" s="85"/>
    </row>
    <row r="1076" spans="1:7" x14ac:dyDescent="0.2">
      <c r="A1076" s="533"/>
      <c r="B1076" s="529"/>
      <c r="C1076" s="530"/>
      <c r="D1076" s="531"/>
      <c r="E1076" s="532"/>
      <c r="F1076" s="85"/>
      <c r="G1076" s="85"/>
    </row>
    <row r="1077" spans="1:7" x14ac:dyDescent="0.2">
      <c r="A1077" s="533"/>
      <c r="B1077" s="529"/>
      <c r="C1077" s="530"/>
      <c r="D1077" s="531"/>
      <c r="E1077" s="532"/>
      <c r="F1077" s="85"/>
      <c r="G1077" s="85"/>
    </row>
    <row r="1078" spans="1:7" x14ac:dyDescent="0.2">
      <c r="A1078" s="533"/>
      <c r="B1078" s="529"/>
      <c r="C1078" s="530"/>
      <c r="D1078" s="531"/>
      <c r="E1078" s="532"/>
      <c r="F1078" s="85"/>
      <c r="G1078" s="85"/>
    </row>
    <row r="1079" spans="1:7" x14ac:dyDescent="0.2">
      <c r="A1079" s="533"/>
      <c r="B1079" s="529"/>
      <c r="C1079" s="530"/>
      <c r="D1079" s="531"/>
      <c r="E1079" s="532"/>
      <c r="F1079" s="85"/>
      <c r="G1079" s="85"/>
    </row>
    <row r="1080" spans="1:7" x14ac:dyDescent="0.2">
      <c r="A1080" s="533"/>
      <c r="B1080" s="529"/>
      <c r="C1080" s="530"/>
      <c r="D1080" s="531"/>
      <c r="E1080" s="532"/>
      <c r="F1080" s="85"/>
      <c r="G1080" s="85"/>
    </row>
    <row r="1081" spans="1:7" x14ac:dyDescent="0.2">
      <c r="A1081" s="533"/>
      <c r="B1081" s="529"/>
      <c r="C1081" s="530"/>
      <c r="D1081" s="531"/>
      <c r="E1081" s="532"/>
      <c r="F1081" s="85"/>
      <c r="G1081" s="85"/>
    </row>
    <row r="1082" spans="1:7" x14ac:dyDescent="0.2">
      <c r="A1082" s="533"/>
      <c r="B1082" s="529"/>
      <c r="C1082" s="530"/>
      <c r="D1082" s="531"/>
      <c r="E1082" s="532"/>
      <c r="F1082" s="85"/>
      <c r="G1082" s="85"/>
    </row>
    <row r="1083" spans="1:7" x14ac:dyDescent="0.2">
      <c r="A1083" s="533"/>
      <c r="B1083" s="529"/>
      <c r="C1083" s="530"/>
      <c r="D1083" s="531"/>
      <c r="E1083" s="532"/>
      <c r="F1083" s="85"/>
      <c r="G1083" s="85"/>
    </row>
    <row r="1084" spans="1:7" x14ac:dyDescent="0.2">
      <c r="A1084" s="533"/>
      <c r="B1084" s="529"/>
      <c r="C1084" s="530"/>
      <c r="D1084" s="531"/>
      <c r="E1084" s="532"/>
      <c r="F1084" s="85"/>
      <c r="G1084" s="85"/>
    </row>
    <row r="1085" spans="1:7" x14ac:dyDescent="0.2">
      <c r="A1085" s="533"/>
      <c r="B1085" s="529"/>
      <c r="C1085" s="530"/>
      <c r="D1085" s="531"/>
      <c r="E1085" s="532"/>
      <c r="F1085" s="85"/>
      <c r="G1085" s="85"/>
    </row>
    <row r="1086" spans="1:7" x14ac:dyDescent="0.2">
      <c r="A1086" s="533"/>
      <c r="B1086" s="529"/>
      <c r="C1086" s="530"/>
      <c r="D1086" s="531"/>
      <c r="E1086" s="532"/>
      <c r="F1086" s="85"/>
      <c r="G1086" s="85"/>
    </row>
    <row r="1087" spans="1:7" x14ac:dyDescent="0.2">
      <c r="A1087" s="533"/>
      <c r="B1087" s="529"/>
      <c r="C1087" s="530"/>
      <c r="D1087" s="531"/>
      <c r="E1087" s="532"/>
      <c r="F1087" s="85"/>
      <c r="G1087" s="85"/>
    </row>
    <row r="1088" spans="1:7" x14ac:dyDescent="0.2">
      <c r="A1088" s="533"/>
      <c r="B1088" s="529"/>
      <c r="C1088" s="530"/>
      <c r="D1088" s="531"/>
      <c r="E1088" s="532"/>
      <c r="F1088" s="85"/>
      <c r="G1088" s="85"/>
    </row>
    <row r="1089" spans="1:7" x14ac:dyDescent="0.2">
      <c r="A1089" s="533"/>
      <c r="B1089" s="529"/>
      <c r="C1089" s="530"/>
      <c r="D1089" s="531"/>
      <c r="E1089" s="532"/>
      <c r="F1089" s="85"/>
      <c r="G1089" s="85"/>
    </row>
    <row r="1090" spans="1:7" x14ac:dyDescent="0.2">
      <c r="A1090" s="533"/>
      <c r="B1090" s="529"/>
      <c r="C1090" s="530"/>
      <c r="D1090" s="531"/>
      <c r="E1090" s="532"/>
      <c r="F1090" s="85"/>
      <c r="G1090" s="85"/>
    </row>
    <row r="1091" spans="1:7" x14ac:dyDescent="0.2">
      <c r="A1091" s="533"/>
      <c r="B1091" s="529"/>
      <c r="C1091" s="530"/>
      <c r="D1091" s="531"/>
      <c r="E1091" s="532"/>
      <c r="F1091" s="85"/>
      <c r="G1091" s="85"/>
    </row>
    <row r="1092" spans="1:7" x14ac:dyDescent="0.2">
      <c r="A1092" s="533"/>
      <c r="B1092" s="529"/>
      <c r="C1092" s="530"/>
      <c r="D1092" s="531"/>
      <c r="E1092" s="532"/>
      <c r="F1092" s="85"/>
      <c r="G1092" s="85"/>
    </row>
    <row r="1093" spans="1:7" x14ac:dyDescent="0.2">
      <c r="A1093" s="533"/>
      <c r="B1093" s="529"/>
      <c r="C1093" s="530"/>
      <c r="D1093" s="531"/>
      <c r="E1093" s="532"/>
      <c r="F1093" s="85"/>
      <c r="G1093" s="85"/>
    </row>
    <row r="1094" spans="1:7" x14ac:dyDescent="0.2">
      <c r="A1094" s="533"/>
      <c r="B1094" s="529"/>
      <c r="C1094" s="530"/>
      <c r="D1094" s="531"/>
      <c r="E1094" s="532"/>
      <c r="F1094" s="85"/>
      <c r="G1094" s="85"/>
    </row>
    <row r="1095" spans="1:7" x14ac:dyDescent="0.2">
      <c r="A1095" s="533"/>
      <c r="B1095" s="529"/>
      <c r="C1095" s="530"/>
      <c r="D1095" s="531"/>
      <c r="E1095" s="532"/>
      <c r="F1095" s="85"/>
      <c r="G1095" s="85"/>
    </row>
    <row r="1096" spans="1:7" x14ac:dyDescent="0.2">
      <c r="A1096" s="533"/>
      <c r="B1096" s="529"/>
      <c r="C1096" s="530"/>
      <c r="D1096" s="531"/>
      <c r="E1096" s="532"/>
      <c r="F1096" s="85"/>
      <c r="G1096" s="85"/>
    </row>
    <row r="1097" spans="1:7" x14ac:dyDescent="0.2">
      <c r="A1097" s="533"/>
      <c r="B1097" s="529"/>
      <c r="C1097" s="530"/>
      <c r="D1097" s="531"/>
      <c r="E1097" s="532"/>
      <c r="F1097" s="85"/>
      <c r="G1097" s="85"/>
    </row>
    <row r="1098" spans="1:7" x14ac:dyDescent="0.2">
      <c r="A1098" s="533"/>
      <c r="B1098" s="529"/>
      <c r="C1098" s="530"/>
      <c r="D1098" s="531"/>
      <c r="E1098" s="532"/>
      <c r="F1098" s="85"/>
      <c r="G1098" s="85"/>
    </row>
    <row r="1099" spans="1:7" x14ac:dyDescent="0.2">
      <c r="A1099" s="533"/>
      <c r="B1099" s="529"/>
      <c r="C1099" s="530"/>
      <c r="D1099" s="531"/>
      <c r="E1099" s="532"/>
      <c r="F1099" s="85"/>
      <c r="G1099" s="85"/>
    </row>
    <row r="1100" spans="1:7" x14ac:dyDescent="0.2">
      <c r="A1100" s="533"/>
      <c r="B1100" s="529"/>
      <c r="C1100" s="530"/>
      <c r="D1100" s="531"/>
      <c r="E1100" s="532"/>
      <c r="F1100" s="85"/>
      <c r="G1100" s="85"/>
    </row>
    <row r="1101" spans="1:7" x14ac:dyDescent="0.2">
      <c r="A1101" s="533"/>
      <c r="B1101" s="529"/>
      <c r="C1101" s="530"/>
      <c r="D1101" s="531"/>
      <c r="E1101" s="532"/>
      <c r="F1101" s="85"/>
      <c r="G1101" s="85"/>
    </row>
    <row r="1102" spans="1:7" x14ac:dyDescent="0.2">
      <c r="A1102" s="533"/>
      <c r="B1102" s="529"/>
      <c r="C1102" s="530"/>
      <c r="D1102" s="531"/>
      <c r="E1102" s="532"/>
      <c r="F1102" s="85"/>
      <c r="G1102" s="85"/>
    </row>
    <row r="1103" spans="1:7" x14ac:dyDescent="0.2">
      <c r="A1103" s="533"/>
      <c r="B1103" s="529"/>
      <c r="C1103" s="530"/>
      <c r="D1103" s="531"/>
      <c r="E1103" s="532"/>
      <c r="F1103" s="85"/>
      <c r="G1103" s="85"/>
    </row>
    <row r="1104" spans="1:7" x14ac:dyDescent="0.2">
      <c r="A1104" s="533"/>
      <c r="B1104" s="529"/>
      <c r="C1104" s="530"/>
      <c r="D1104" s="531"/>
      <c r="E1104" s="532"/>
      <c r="F1104" s="85"/>
      <c r="G1104" s="85"/>
    </row>
    <row r="1105" spans="1:7" x14ac:dyDescent="0.2">
      <c r="A1105" s="533"/>
      <c r="B1105" s="529"/>
      <c r="C1105" s="530"/>
      <c r="D1105" s="531"/>
      <c r="E1105" s="532"/>
      <c r="F1105" s="85"/>
      <c r="G1105" s="85"/>
    </row>
    <row r="1106" spans="1:7" x14ac:dyDescent="0.2">
      <c r="A1106" s="533"/>
      <c r="B1106" s="529"/>
      <c r="C1106" s="530"/>
      <c r="D1106" s="531"/>
      <c r="E1106" s="532"/>
      <c r="F1106" s="85"/>
      <c r="G1106" s="85"/>
    </row>
    <row r="1107" spans="1:7" x14ac:dyDescent="0.2">
      <c r="A1107" s="533"/>
      <c r="B1107" s="529"/>
      <c r="C1107" s="530"/>
      <c r="D1107" s="531"/>
      <c r="E1107" s="532"/>
      <c r="F1107" s="85"/>
      <c r="G1107" s="85"/>
    </row>
    <row r="1108" spans="1:7" x14ac:dyDescent="0.2">
      <c r="A1108" s="533"/>
      <c r="B1108" s="529"/>
      <c r="C1108" s="530"/>
      <c r="D1108" s="531"/>
      <c r="E1108" s="532"/>
      <c r="F1108" s="85"/>
      <c r="G1108" s="85"/>
    </row>
    <row r="1109" spans="1:7" x14ac:dyDescent="0.2">
      <c r="A1109" s="533"/>
      <c r="B1109" s="529"/>
      <c r="C1109" s="530"/>
      <c r="D1109" s="531"/>
      <c r="E1109" s="532"/>
      <c r="F1109" s="85"/>
      <c r="G1109" s="85"/>
    </row>
    <row r="1110" spans="1:7" x14ac:dyDescent="0.2">
      <c r="A1110" s="533"/>
      <c r="B1110" s="529"/>
      <c r="C1110" s="530"/>
      <c r="D1110" s="531"/>
      <c r="E1110" s="532"/>
      <c r="F1110" s="85"/>
      <c r="G1110" s="85"/>
    </row>
    <row r="1111" spans="1:7" x14ac:dyDescent="0.2">
      <c r="A1111" s="533"/>
      <c r="B1111" s="529"/>
      <c r="C1111" s="530"/>
      <c r="D1111" s="531"/>
      <c r="E1111" s="532"/>
      <c r="F1111" s="85"/>
      <c r="G1111" s="85"/>
    </row>
    <row r="1112" spans="1:7" x14ac:dyDescent="0.2">
      <c r="A1112" s="533"/>
      <c r="B1112" s="529"/>
      <c r="C1112" s="530"/>
      <c r="D1112" s="531"/>
      <c r="E1112" s="532"/>
      <c r="F1112" s="85"/>
      <c r="G1112" s="85"/>
    </row>
    <row r="1113" spans="1:7" x14ac:dyDescent="0.2">
      <c r="A1113" s="533"/>
      <c r="B1113" s="529"/>
      <c r="C1113" s="530"/>
      <c r="D1113" s="531"/>
      <c r="E1113" s="532"/>
      <c r="F1113" s="85"/>
      <c r="G1113" s="85"/>
    </row>
    <row r="1114" spans="1:7" x14ac:dyDescent="0.2">
      <c r="A1114" s="533"/>
      <c r="B1114" s="529"/>
      <c r="C1114" s="530"/>
      <c r="D1114" s="531"/>
      <c r="E1114" s="532"/>
      <c r="F1114" s="85"/>
      <c r="G1114" s="85"/>
    </row>
    <row r="1115" spans="1:7" x14ac:dyDescent="0.2">
      <c r="A1115" s="533"/>
      <c r="B1115" s="529"/>
      <c r="C1115" s="530"/>
      <c r="D1115" s="531"/>
      <c r="E1115" s="532"/>
      <c r="F1115" s="85"/>
      <c r="G1115" s="85"/>
    </row>
    <row r="1116" spans="1:7" x14ac:dyDescent="0.2">
      <c r="A1116" s="533"/>
      <c r="B1116" s="529"/>
      <c r="C1116" s="530"/>
      <c r="D1116" s="531"/>
      <c r="E1116" s="532"/>
      <c r="F1116" s="85"/>
      <c r="G1116" s="85"/>
    </row>
    <row r="1117" spans="1:7" x14ac:dyDescent="0.2">
      <c r="A1117" s="533"/>
      <c r="B1117" s="529"/>
      <c r="C1117" s="530"/>
      <c r="D1117" s="531"/>
      <c r="E1117" s="532"/>
      <c r="F1117" s="85"/>
      <c r="G1117" s="85"/>
    </row>
    <row r="1118" spans="1:7" x14ac:dyDescent="0.2">
      <c r="A1118" s="533"/>
      <c r="B1118" s="529"/>
      <c r="C1118" s="530"/>
      <c r="D1118" s="531"/>
      <c r="E1118" s="532"/>
      <c r="F1118" s="85"/>
      <c r="G1118" s="85"/>
    </row>
    <row r="1119" spans="1:7" x14ac:dyDescent="0.2">
      <c r="A1119" s="533"/>
      <c r="B1119" s="529"/>
      <c r="C1119" s="530"/>
      <c r="D1119" s="531"/>
      <c r="E1119" s="532"/>
      <c r="F1119" s="85"/>
      <c r="G1119" s="85"/>
    </row>
    <row r="1120" spans="1:7" x14ac:dyDescent="0.2">
      <c r="A1120" s="533"/>
      <c r="B1120" s="529"/>
      <c r="C1120" s="530"/>
      <c r="D1120" s="531"/>
      <c r="E1120" s="532"/>
      <c r="F1120" s="85"/>
      <c r="G1120" s="85"/>
    </row>
    <row r="1121" spans="1:7" x14ac:dyDescent="0.2">
      <c r="A1121" s="533"/>
      <c r="B1121" s="529"/>
      <c r="C1121" s="530"/>
      <c r="D1121" s="531"/>
      <c r="E1121" s="532"/>
      <c r="F1121" s="85"/>
      <c r="G1121" s="85"/>
    </row>
    <row r="1122" spans="1:7" x14ac:dyDescent="0.2">
      <c r="A1122" s="533"/>
      <c r="B1122" s="529"/>
      <c r="C1122" s="530"/>
      <c r="D1122" s="531"/>
      <c r="E1122" s="532"/>
      <c r="F1122" s="85"/>
      <c r="G1122" s="85"/>
    </row>
    <row r="1123" spans="1:7" x14ac:dyDescent="0.2">
      <c r="A1123" s="533"/>
      <c r="B1123" s="529"/>
      <c r="C1123" s="530"/>
      <c r="D1123" s="531"/>
      <c r="E1123" s="532"/>
      <c r="F1123" s="85"/>
      <c r="G1123" s="85"/>
    </row>
    <row r="1124" spans="1:7" x14ac:dyDescent="0.2">
      <c r="A1124" s="533"/>
      <c r="B1124" s="529"/>
      <c r="C1124" s="530"/>
      <c r="D1124" s="531"/>
      <c r="E1124" s="532"/>
      <c r="F1124" s="85"/>
      <c r="G1124" s="85"/>
    </row>
    <row r="1125" spans="1:7" x14ac:dyDescent="0.2">
      <c r="A1125" s="533"/>
      <c r="B1125" s="529"/>
      <c r="C1125" s="530"/>
      <c r="D1125" s="531"/>
      <c r="E1125" s="532"/>
      <c r="F1125" s="85"/>
      <c r="G1125" s="85"/>
    </row>
    <row r="1126" spans="1:7" x14ac:dyDescent="0.2">
      <c r="A1126" s="533"/>
      <c r="B1126" s="529"/>
      <c r="C1126" s="530"/>
      <c r="D1126" s="531"/>
      <c r="E1126" s="532"/>
      <c r="F1126" s="85"/>
      <c r="G1126" s="85"/>
    </row>
    <row r="1127" spans="1:7" x14ac:dyDescent="0.2">
      <c r="A1127" s="533"/>
      <c r="B1127" s="529"/>
      <c r="C1127" s="530"/>
      <c r="D1127" s="531"/>
      <c r="E1127" s="532"/>
      <c r="F1127" s="85"/>
      <c r="G1127" s="85"/>
    </row>
    <row r="1128" spans="1:7" x14ac:dyDescent="0.2">
      <c r="A1128" s="533"/>
      <c r="B1128" s="529"/>
      <c r="C1128" s="530"/>
      <c r="D1128" s="531"/>
      <c r="E1128" s="532"/>
      <c r="F1128" s="85"/>
      <c r="G1128" s="85"/>
    </row>
    <row r="1129" spans="1:7" x14ac:dyDescent="0.2">
      <c r="A1129" s="533"/>
      <c r="B1129" s="529"/>
      <c r="C1129" s="530"/>
      <c r="D1129" s="531"/>
      <c r="E1129" s="532"/>
      <c r="F1129" s="85"/>
      <c r="G1129" s="85"/>
    </row>
    <row r="1130" spans="1:7" x14ac:dyDescent="0.2">
      <c r="A1130" s="533"/>
      <c r="B1130" s="529"/>
      <c r="C1130" s="530"/>
      <c r="D1130" s="531"/>
      <c r="E1130" s="532"/>
      <c r="F1130" s="85"/>
      <c r="G1130" s="85"/>
    </row>
    <row r="1131" spans="1:7" x14ac:dyDescent="0.2">
      <c r="A1131" s="533"/>
      <c r="B1131" s="529"/>
      <c r="C1131" s="530"/>
      <c r="D1131" s="531"/>
      <c r="E1131" s="532"/>
      <c r="F1131" s="85"/>
      <c r="G1131" s="85"/>
    </row>
    <row r="1132" spans="1:7" x14ac:dyDescent="0.2">
      <c r="A1132" s="533"/>
      <c r="B1132" s="529"/>
      <c r="C1132" s="530"/>
      <c r="D1132" s="531"/>
      <c r="E1132" s="532"/>
      <c r="F1132" s="85"/>
      <c r="G1132" s="85"/>
    </row>
    <row r="1133" spans="1:7" x14ac:dyDescent="0.2">
      <c r="A1133" s="533"/>
      <c r="B1133" s="529"/>
      <c r="C1133" s="530"/>
      <c r="D1133" s="531"/>
      <c r="E1133" s="532"/>
      <c r="F1133" s="85"/>
      <c r="G1133" s="85"/>
    </row>
    <row r="1134" spans="1:7" x14ac:dyDescent="0.2">
      <c r="A1134" s="533"/>
      <c r="B1134" s="529"/>
      <c r="C1134" s="530"/>
      <c r="D1134" s="531"/>
      <c r="E1134" s="532"/>
      <c r="F1134" s="85"/>
      <c r="G1134" s="85"/>
    </row>
    <row r="1135" spans="1:7" x14ac:dyDescent="0.2">
      <c r="A1135" s="533"/>
      <c r="B1135" s="529"/>
      <c r="C1135" s="530"/>
      <c r="D1135" s="531"/>
      <c r="E1135" s="532"/>
      <c r="F1135" s="85"/>
      <c r="G1135" s="85"/>
    </row>
    <row r="1136" spans="1:7" x14ac:dyDescent="0.2">
      <c r="A1136" s="533"/>
      <c r="B1136" s="529"/>
      <c r="C1136" s="530"/>
      <c r="D1136" s="531"/>
      <c r="E1136" s="532"/>
      <c r="F1136" s="85"/>
      <c r="G1136" s="85"/>
    </row>
    <row r="1137" spans="1:7" x14ac:dyDescent="0.2">
      <c r="A1137" s="533"/>
      <c r="B1137" s="529"/>
      <c r="C1137" s="530"/>
      <c r="D1137" s="531"/>
      <c r="E1137" s="532"/>
      <c r="F1137" s="85"/>
      <c r="G1137" s="85"/>
    </row>
    <row r="1138" spans="1:7" x14ac:dyDescent="0.2">
      <c r="A1138" s="533"/>
      <c r="B1138" s="529"/>
      <c r="C1138" s="530"/>
      <c r="D1138" s="531"/>
      <c r="E1138" s="532"/>
      <c r="F1138" s="85"/>
      <c r="G1138" s="85"/>
    </row>
    <row r="1139" spans="1:7" x14ac:dyDescent="0.2">
      <c r="A1139" s="533"/>
      <c r="B1139" s="529"/>
      <c r="C1139" s="530"/>
      <c r="D1139" s="531"/>
      <c r="E1139" s="532"/>
      <c r="F1139" s="85"/>
      <c r="G1139" s="85"/>
    </row>
    <row r="1140" spans="1:7" x14ac:dyDescent="0.2">
      <c r="A1140" s="533"/>
      <c r="B1140" s="529"/>
      <c r="C1140" s="530"/>
      <c r="D1140" s="531"/>
      <c r="E1140" s="532"/>
      <c r="F1140" s="85"/>
      <c r="G1140" s="85"/>
    </row>
    <row r="1141" spans="1:7" x14ac:dyDescent="0.2">
      <c r="A1141" s="533"/>
      <c r="B1141" s="529"/>
      <c r="C1141" s="530"/>
      <c r="D1141" s="531"/>
      <c r="E1141" s="532"/>
      <c r="F1141" s="85"/>
      <c r="G1141" s="85"/>
    </row>
    <row r="1142" spans="1:7" x14ac:dyDescent="0.2">
      <c r="A1142" s="533"/>
      <c r="B1142" s="529"/>
      <c r="C1142" s="530"/>
      <c r="D1142" s="531"/>
      <c r="E1142" s="532"/>
      <c r="F1142" s="85"/>
      <c r="G1142" s="85"/>
    </row>
    <row r="1143" spans="1:7" x14ac:dyDescent="0.2">
      <c r="A1143" s="533"/>
      <c r="B1143" s="529"/>
      <c r="C1143" s="530"/>
      <c r="D1143" s="531"/>
      <c r="E1143" s="532"/>
      <c r="F1143" s="85"/>
      <c r="G1143" s="85"/>
    </row>
    <row r="1144" spans="1:7" x14ac:dyDescent="0.2">
      <c r="A1144" s="533"/>
      <c r="B1144" s="529"/>
      <c r="C1144" s="530"/>
      <c r="D1144" s="531"/>
      <c r="E1144" s="532"/>
      <c r="F1144" s="85"/>
      <c r="G1144" s="85"/>
    </row>
    <row r="1145" spans="1:7" x14ac:dyDescent="0.2">
      <c r="A1145" s="533"/>
      <c r="B1145" s="529"/>
      <c r="C1145" s="530"/>
      <c r="D1145" s="531"/>
      <c r="E1145" s="532"/>
      <c r="F1145" s="85"/>
      <c r="G1145" s="85"/>
    </row>
    <row r="1146" spans="1:7" x14ac:dyDescent="0.2">
      <c r="A1146" s="533"/>
      <c r="B1146" s="529"/>
      <c r="C1146" s="530"/>
      <c r="D1146" s="531"/>
      <c r="E1146" s="532"/>
      <c r="F1146" s="85"/>
      <c r="G1146" s="85"/>
    </row>
    <row r="1147" spans="1:7" x14ac:dyDescent="0.2">
      <c r="A1147" s="533"/>
      <c r="B1147" s="529"/>
      <c r="C1147" s="530"/>
      <c r="D1147" s="531"/>
      <c r="E1147" s="532"/>
      <c r="F1147" s="85"/>
      <c r="G1147" s="85"/>
    </row>
    <row r="1148" spans="1:7" x14ac:dyDescent="0.2">
      <c r="A1148" s="533"/>
      <c r="B1148" s="529"/>
      <c r="C1148" s="530"/>
      <c r="D1148" s="531"/>
      <c r="E1148" s="532"/>
      <c r="F1148" s="85"/>
      <c r="G1148" s="85"/>
    </row>
    <row r="1149" spans="1:7" x14ac:dyDescent="0.2">
      <c r="A1149" s="533"/>
      <c r="B1149" s="529"/>
      <c r="C1149" s="530"/>
      <c r="D1149" s="531"/>
      <c r="E1149" s="532"/>
      <c r="F1149" s="85"/>
      <c r="G1149" s="85"/>
    </row>
    <row r="1150" spans="1:7" x14ac:dyDescent="0.2">
      <c r="A1150" s="533"/>
      <c r="B1150" s="529"/>
      <c r="C1150" s="530"/>
      <c r="D1150" s="531"/>
      <c r="E1150" s="532"/>
      <c r="F1150" s="85"/>
      <c r="G1150" s="85"/>
    </row>
    <row r="1151" spans="1:7" x14ac:dyDescent="0.2">
      <c r="A1151" s="533"/>
      <c r="B1151" s="529"/>
      <c r="C1151" s="530"/>
      <c r="D1151" s="531"/>
      <c r="E1151" s="532"/>
      <c r="F1151" s="85"/>
      <c r="G1151" s="85"/>
    </row>
    <row r="1152" spans="1:7" x14ac:dyDescent="0.2">
      <c r="A1152" s="533"/>
      <c r="B1152" s="529"/>
      <c r="C1152" s="530"/>
      <c r="D1152" s="531"/>
      <c r="E1152" s="532"/>
      <c r="F1152" s="85"/>
      <c r="G1152" s="85"/>
    </row>
    <row r="1153" spans="1:7" x14ac:dyDescent="0.2">
      <c r="A1153" s="533"/>
      <c r="B1153" s="529"/>
      <c r="C1153" s="530"/>
      <c r="D1153" s="531"/>
      <c r="E1153" s="532"/>
      <c r="F1153" s="85"/>
      <c r="G1153" s="85"/>
    </row>
    <row r="1154" spans="1:7" x14ac:dyDescent="0.2">
      <c r="A1154" s="533"/>
      <c r="B1154" s="529"/>
      <c r="C1154" s="530"/>
      <c r="D1154" s="531"/>
      <c r="E1154" s="532"/>
      <c r="F1154" s="85"/>
      <c r="G1154" s="85"/>
    </row>
    <row r="1155" spans="1:7" x14ac:dyDescent="0.2">
      <c r="A1155" s="533"/>
      <c r="B1155" s="529"/>
      <c r="C1155" s="530"/>
      <c r="D1155" s="531"/>
      <c r="E1155" s="532"/>
      <c r="F1155" s="85"/>
      <c r="G1155" s="85"/>
    </row>
    <row r="1156" spans="1:7" x14ac:dyDescent="0.2">
      <c r="A1156" s="533"/>
      <c r="B1156" s="529"/>
      <c r="C1156" s="530"/>
      <c r="D1156" s="531"/>
      <c r="E1156" s="532"/>
      <c r="F1156" s="85"/>
      <c r="G1156" s="85"/>
    </row>
    <row r="1157" spans="1:7" x14ac:dyDescent="0.2">
      <c r="A1157" s="533"/>
      <c r="B1157" s="529"/>
      <c r="C1157" s="530"/>
      <c r="D1157" s="531"/>
      <c r="E1157" s="532"/>
      <c r="F1157" s="85"/>
      <c r="G1157" s="85"/>
    </row>
    <row r="1158" spans="1:7" x14ac:dyDescent="0.2">
      <c r="A1158" s="533"/>
      <c r="B1158" s="529"/>
      <c r="C1158" s="530"/>
      <c r="D1158" s="531"/>
      <c r="E1158" s="532"/>
      <c r="F1158" s="85"/>
      <c r="G1158" s="85"/>
    </row>
    <row r="1159" spans="1:7" x14ac:dyDescent="0.2">
      <c r="A1159" s="533"/>
      <c r="B1159" s="529"/>
      <c r="C1159" s="530"/>
      <c r="D1159" s="531"/>
      <c r="E1159" s="532"/>
      <c r="F1159" s="85"/>
      <c r="G1159" s="85"/>
    </row>
    <row r="1160" spans="1:7" x14ac:dyDescent="0.2">
      <c r="A1160" s="533"/>
      <c r="B1160" s="529"/>
      <c r="C1160" s="530"/>
      <c r="D1160" s="531"/>
      <c r="E1160" s="532"/>
      <c r="F1160" s="85"/>
      <c r="G1160" s="85"/>
    </row>
    <row r="1161" spans="1:7" x14ac:dyDescent="0.2">
      <c r="A1161" s="533"/>
      <c r="B1161" s="529"/>
      <c r="C1161" s="530"/>
      <c r="D1161" s="531"/>
      <c r="E1161" s="532"/>
      <c r="F1161" s="85"/>
      <c r="G1161" s="85"/>
    </row>
    <row r="1162" spans="1:7" x14ac:dyDescent="0.2">
      <c r="A1162" s="533"/>
      <c r="B1162" s="529"/>
      <c r="C1162" s="530"/>
      <c r="D1162" s="531"/>
      <c r="E1162" s="532"/>
      <c r="F1162" s="85"/>
      <c r="G1162" s="85"/>
    </row>
    <row r="1163" spans="1:7" x14ac:dyDescent="0.2">
      <c r="A1163" s="533"/>
      <c r="B1163" s="529"/>
      <c r="C1163" s="530"/>
      <c r="D1163" s="531"/>
      <c r="E1163" s="532"/>
      <c r="F1163" s="85"/>
      <c r="G1163" s="85"/>
    </row>
    <row r="1164" spans="1:7" x14ac:dyDescent="0.2">
      <c r="A1164" s="533"/>
      <c r="B1164" s="529"/>
      <c r="C1164" s="530"/>
      <c r="D1164" s="531"/>
      <c r="E1164" s="532"/>
      <c r="F1164" s="85"/>
      <c r="G1164" s="85"/>
    </row>
    <row r="1165" spans="1:7" x14ac:dyDescent="0.2">
      <c r="A1165" s="533"/>
      <c r="B1165" s="529"/>
      <c r="C1165" s="530"/>
      <c r="D1165" s="531"/>
      <c r="E1165" s="532"/>
      <c r="F1165" s="85"/>
      <c r="G1165" s="85"/>
    </row>
    <row r="1166" spans="1:7" x14ac:dyDescent="0.2">
      <c r="A1166" s="533"/>
      <c r="B1166" s="529"/>
      <c r="C1166" s="530"/>
      <c r="D1166" s="531"/>
      <c r="E1166" s="532"/>
      <c r="F1166" s="85"/>
      <c r="G1166" s="85"/>
    </row>
    <row r="1167" spans="1:7" x14ac:dyDescent="0.2">
      <c r="A1167" s="533"/>
      <c r="B1167" s="529"/>
      <c r="C1167" s="530"/>
      <c r="D1167" s="531"/>
      <c r="E1167" s="532"/>
      <c r="F1167" s="85"/>
      <c r="G1167" s="85"/>
    </row>
    <row r="1168" spans="1:7" x14ac:dyDescent="0.2">
      <c r="A1168" s="533"/>
      <c r="B1168" s="529"/>
      <c r="C1168" s="530"/>
      <c r="D1168" s="531"/>
      <c r="E1168" s="532"/>
      <c r="F1168" s="85"/>
      <c r="G1168" s="85"/>
    </row>
    <row r="1169" spans="1:7" x14ac:dyDescent="0.2">
      <c r="A1169" s="533"/>
      <c r="B1169" s="529"/>
      <c r="C1169" s="530"/>
      <c r="D1169" s="531"/>
      <c r="E1169" s="532"/>
      <c r="F1169" s="85"/>
      <c r="G1169" s="85"/>
    </row>
    <row r="1170" spans="1:7" x14ac:dyDescent="0.2">
      <c r="A1170" s="533"/>
      <c r="B1170" s="529"/>
      <c r="C1170" s="530"/>
      <c r="D1170" s="531"/>
      <c r="E1170" s="532"/>
      <c r="F1170" s="85"/>
      <c r="G1170" s="85"/>
    </row>
    <row r="1171" spans="1:7" x14ac:dyDescent="0.2">
      <c r="A1171" s="533"/>
      <c r="B1171" s="529"/>
      <c r="C1171" s="530"/>
      <c r="D1171" s="531"/>
      <c r="E1171" s="532"/>
      <c r="F1171" s="85"/>
      <c r="G1171" s="85"/>
    </row>
    <row r="1172" spans="1:7" x14ac:dyDescent="0.2">
      <c r="A1172" s="533"/>
      <c r="B1172" s="529"/>
      <c r="C1172" s="530"/>
      <c r="D1172" s="531"/>
      <c r="E1172" s="532"/>
      <c r="F1172" s="85"/>
      <c r="G1172" s="85"/>
    </row>
    <row r="1173" spans="1:7" x14ac:dyDescent="0.2">
      <c r="A1173" s="533"/>
      <c r="B1173" s="529"/>
      <c r="C1173" s="530"/>
      <c r="D1173" s="531"/>
      <c r="E1173" s="532"/>
      <c r="F1173" s="85"/>
      <c r="G1173" s="85"/>
    </row>
    <row r="1174" spans="1:7" x14ac:dyDescent="0.2">
      <c r="A1174" s="533"/>
      <c r="B1174" s="529"/>
      <c r="C1174" s="530"/>
      <c r="D1174" s="531"/>
      <c r="E1174" s="532"/>
      <c r="F1174" s="85"/>
      <c r="G1174" s="85"/>
    </row>
    <row r="1175" spans="1:7" x14ac:dyDescent="0.2">
      <c r="A1175" s="533"/>
      <c r="B1175" s="529"/>
      <c r="C1175" s="530"/>
      <c r="D1175" s="531"/>
      <c r="E1175" s="532"/>
      <c r="F1175" s="85"/>
      <c r="G1175" s="85"/>
    </row>
    <row r="1176" spans="1:7" x14ac:dyDescent="0.2">
      <c r="A1176" s="533"/>
      <c r="B1176" s="529"/>
      <c r="C1176" s="530"/>
      <c r="D1176" s="531"/>
      <c r="E1176" s="532"/>
      <c r="F1176" s="85"/>
      <c r="G1176" s="85"/>
    </row>
    <row r="1177" spans="1:7" x14ac:dyDescent="0.2">
      <c r="A1177" s="533"/>
      <c r="B1177" s="529"/>
      <c r="C1177" s="530"/>
      <c r="D1177" s="531"/>
      <c r="E1177" s="532"/>
      <c r="F1177" s="85"/>
      <c r="G1177" s="85"/>
    </row>
    <row r="1178" spans="1:7" x14ac:dyDescent="0.2">
      <c r="A1178" s="533"/>
      <c r="B1178" s="529"/>
      <c r="C1178" s="530"/>
      <c r="D1178" s="531"/>
      <c r="E1178" s="532"/>
      <c r="F1178" s="85"/>
      <c r="G1178" s="85"/>
    </row>
    <row r="1179" spans="1:7" x14ac:dyDescent="0.2">
      <c r="A1179" s="533"/>
      <c r="B1179" s="529"/>
      <c r="C1179" s="530"/>
      <c r="D1179" s="531"/>
      <c r="E1179" s="532"/>
      <c r="F1179" s="85"/>
      <c r="G1179" s="85"/>
    </row>
    <row r="1180" spans="1:7" x14ac:dyDescent="0.2">
      <c r="A1180" s="533"/>
      <c r="B1180" s="529"/>
      <c r="C1180" s="530"/>
      <c r="D1180" s="531"/>
      <c r="E1180" s="532"/>
      <c r="F1180" s="85"/>
      <c r="G1180" s="85"/>
    </row>
    <row r="1181" spans="1:7" x14ac:dyDescent="0.2">
      <c r="A1181" s="533"/>
      <c r="B1181" s="529"/>
      <c r="C1181" s="530"/>
      <c r="D1181" s="531"/>
      <c r="E1181" s="532"/>
      <c r="F1181" s="85"/>
      <c r="G1181" s="85"/>
    </row>
    <row r="1182" spans="1:7" x14ac:dyDescent="0.2">
      <c r="A1182" s="533"/>
      <c r="B1182" s="529"/>
      <c r="C1182" s="530"/>
      <c r="D1182" s="531"/>
      <c r="E1182" s="532"/>
      <c r="F1182" s="85"/>
      <c r="G1182" s="85"/>
    </row>
    <row r="1183" spans="1:7" x14ac:dyDescent="0.2">
      <c r="A1183" s="533"/>
      <c r="B1183" s="529"/>
      <c r="C1183" s="530"/>
      <c r="D1183" s="531"/>
      <c r="E1183" s="532"/>
      <c r="F1183" s="85"/>
      <c r="G1183" s="85"/>
    </row>
    <row r="1184" spans="1:7" x14ac:dyDescent="0.2">
      <c r="A1184" s="533"/>
      <c r="B1184" s="529"/>
      <c r="C1184" s="530"/>
      <c r="D1184" s="531"/>
      <c r="E1184" s="532"/>
      <c r="F1184" s="85"/>
      <c r="G1184" s="85"/>
    </row>
    <row r="1185" spans="1:7" x14ac:dyDescent="0.2">
      <c r="A1185" s="533"/>
      <c r="B1185" s="529"/>
      <c r="C1185" s="530"/>
      <c r="D1185" s="531"/>
      <c r="E1185" s="532"/>
      <c r="F1185" s="85"/>
      <c r="G1185" s="85"/>
    </row>
    <row r="1186" spans="1:7" x14ac:dyDescent="0.2">
      <c r="A1186" s="533"/>
      <c r="B1186" s="529"/>
      <c r="C1186" s="530"/>
      <c r="D1186" s="531"/>
      <c r="E1186" s="532"/>
      <c r="F1186" s="85"/>
      <c r="G1186" s="85"/>
    </row>
    <row r="1187" spans="1:7" x14ac:dyDescent="0.2">
      <c r="A1187" s="533"/>
      <c r="B1187" s="529"/>
      <c r="C1187" s="530"/>
      <c r="D1187" s="531"/>
      <c r="E1187" s="532"/>
      <c r="F1187" s="85"/>
      <c r="G1187" s="85"/>
    </row>
    <row r="1188" spans="1:7" x14ac:dyDescent="0.2">
      <c r="A1188" s="533"/>
      <c r="B1188" s="529"/>
      <c r="C1188" s="530"/>
      <c r="D1188" s="531"/>
      <c r="E1188" s="532"/>
      <c r="F1188" s="85"/>
      <c r="G1188" s="85"/>
    </row>
    <row r="1189" spans="1:7" x14ac:dyDescent="0.2">
      <c r="A1189" s="533"/>
      <c r="B1189" s="529"/>
      <c r="C1189" s="530"/>
      <c r="D1189" s="531"/>
      <c r="E1189" s="532"/>
      <c r="F1189" s="85"/>
      <c r="G1189" s="85"/>
    </row>
    <row r="1190" spans="1:7" x14ac:dyDescent="0.2">
      <c r="A1190" s="533"/>
      <c r="B1190" s="529"/>
      <c r="C1190" s="530"/>
      <c r="D1190" s="531"/>
      <c r="E1190" s="532"/>
      <c r="F1190" s="85"/>
      <c r="G1190" s="85"/>
    </row>
    <row r="1191" spans="1:7" x14ac:dyDescent="0.2">
      <c r="A1191" s="533"/>
      <c r="B1191" s="529"/>
      <c r="C1191" s="530"/>
      <c r="D1191" s="531"/>
      <c r="E1191" s="532"/>
      <c r="F1191" s="85"/>
      <c r="G1191" s="85"/>
    </row>
    <row r="1192" spans="1:7" x14ac:dyDescent="0.2">
      <c r="A1192" s="533"/>
      <c r="B1192" s="529"/>
      <c r="C1192" s="530"/>
      <c r="D1192" s="531"/>
      <c r="E1192" s="532"/>
      <c r="F1192" s="85"/>
      <c r="G1192" s="85"/>
    </row>
    <row r="1193" spans="1:7" x14ac:dyDescent="0.2">
      <c r="A1193" s="533"/>
      <c r="B1193" s="529"/>
      <c r="C1193" s="530"/>
      <c r="D1193" s="531"/>
      <c r="E1193" s="532"/>
      <c r="F1193" s="85"/>
      <c r="G1193" s="85"/>
    </row>
    <row r="1194" spans="1:7" x14ac:dyDescent="0.2">
      <c r="A1194" s="533"/>
      <c r="B1194" s="529"/>
      <c r="C1194" s="530"/>
      <c r="D1194" s="531"/>
      <c r="E1194" s="532"/>
      <c r="F1194" s="85"/>
      <c r="G1194" s="85"/>
    </row>
    <row r="1195" spans="1:7" x14ac:dyDescent="0.2">
      <c r="A1195" s="533"/>
      <c r="B1195" s="529"/>
      <c r="C1195" s="530"/>
      <c r="D1195" s="531"/>
      <c r="E1195" s="532"/>
      <c r="F1195" s="85"/>
      <c r="G1195" s="85"/>
    </row>
    <row r="1196" spans="1:7" x14ac:dyDescent="0.2">
      <c r="A1196" s="533"/>
      <c r="B1196" s="529"/>
      <c r="C1196" s="530"/>
      <c r="D1196" s="531"/>
      <c r="E1196" s="532"/>
      <c r="F1196" s="85"/>
      <c r="G1196" s="85"/>
    </row>
    <row r="1197" spans="1:7" x14ac:dyDescent="0.2">
      <c r="A1197" s="533"/>
      <c r="B1197" s="529"/>
      <c r="C1197" s="530"/>
      <c r="D1197" s="531"/>
      <c r="E1197" s="532"/>
      <c r="F1197" s="85"/>
      <c r="G1197" s="85"/>
    </row>
    <row r="1198" spans="1:7" x14ac:dyDescent="0.2">
      <c r="A1198" s="533"/>
      <c r="B1198" s="529"/>
      <c r="C1198" s="530"/>
      <c r="D1198" s="531"/>
      <c r="E1198" s="532"/>
      <c r="F1198" s="85"/>
      <c r="G1198" s="85"/>
    </row>
    <row r="1199" spans="1:7" x14ac:dyDescent="0.2">
      <c r="A1199" s="533"/>
      <c r="B1199" s="529"/>
      <c r="C1199" s="530"/>
      <c r="D1199" s="531"/>
      <c r="E1199" s="532"/>
      <c r="F1199" s="85"/>
      <c r="G1199" s="85"/>
    </row>
    <row r="1200" spans="1:7" x14ac:dyDescent="0.2">
      <c r="A1200" s="533"/>
      <c r="B1200" s="529"/>
      <c r="C1200" s="530"/>
      <c r="D1200" s="531"/>
      <c r="E1200" s="532"/>
      <c r="F1200" s="85"/>
      <c r="G1200" s="85"/>
    </row>
    <row r="1201" spans="1:7" x14ac:dyDescent="0.2">
      <c r="A1201" s="533"/>
      <c r="B1201" s="529"/>
      <c r="C1201" s="530"/>
      <c r="D1201" s="531"/>
      <c r="E1201" s="532"/>
      <c r="F1201" s="85"/>
      <c r="G1201" s="85"/>
    </row>
    <row r="1202" spans="1:7" x14ac:dyDescent="0.2">
      <c r="A1202" s="533"/>
      <c r="B1202" s="529"/>
      <c r="C1202" s="530"/>
      <c r="D1202" s="531"/>
      <c r="E1202" s="532"/>
      <c r="F1202" s="85"/>
      <c r="G1202" s="85"/>
    </row>
    <row r="1203" spans="1:7" x14ac:dyDescent="0.2">
      <c r="A1203" s="533"/>
      <c r="B1203" s="529"/>
      <c r="C1203" s="530"/>
      <c r="D1203" s="531"/>
      <c r="E1203" s="532"/>
      <c r="F1203" s="85"/>
      <c r="G1203" s="85"/>
    </row>
    <row r="1204" spans="1:7" x14ac:dyDescent="0.2">
      <c r="A1204" s="533"/>
      <c r="B1204" s="529"/>
      <c r="C1204" s="530"/>
      <c r="D1204" s="531"/>
      <c r="E1204" s="532"/>
      <c r="F1204" s="85"/>
      <c r="G1204" s="85"/>
    </row>
    <row r="1205" spans="1:7" x14ac:dyDescent="0.2">
      <c r="A1205" s="533"/>
      <c r="B1205" s="529"/>
      <c r="C1205" s="530"/>
      <c r="D1205" s="531"/>
      <c r="E1205" s="532"/>
      <c r="F1205" s="85"/>
      <c r="G1205" s="85"/>
    </row>
    <row r="1206" spans="1:7" x14ac:dyDescent="0.2">
      <c r="A1206" s="533"/>
      <c r="B1206" s="529"/>
      <c r="C1206" s="530"/>
      <c r="D1206" s="531"/>
      <c r="E1206" s="532"/>
      <c r="F1206" s="85"/>
      <c r="G1206" s="85"/>
    </row>
    <row r="1207" spans="1:7" x14ac:dyDescent="0.2">
      <c r="A1207" s="533"/>
      <c r="B1207" s="529"/>
      <c r="C1207" s="530"/>
      <c r="D1207" s="531"/>
      <c r="E1207" s="532"/>
      <c r="F1207" s="85"/>
      <c r="G1207" s="85"/>
    </row>
    <row r="1208" spans="1:7" x14ac:dyDescent="0.2">
      <c r="A1208" s="533"/>
      <c r="B1208" s="529"/>
      <c r="C1208" s="530"/>
      <c r="D1208" s="531"/>
      <c r="E1208" s="532"/>
      <c r="F1208" s="85"/>
      <c r="G1208" s="85"/>
    </row>
    <row r="1209" spans="1:7" x14ac:dyDescent="0.2">
      <c r="A1209" s="533"/>
      <c r="B1209" s="529"/>
      <c r="C1209" s="530"/>
      <c r="D1209" s="531"/>
      <c r="E1209" s="532"/>
      <c r="F1209" s="85"/>
      <c r="G1209" s="85"/>
    </row>
    <row r="1210" spans="1:7" x14ac:dyDescent="0.2">
      <c r="A1210" s="533"/>
      <c r="B1210" s="529"/>
      <c r="C1210" s="530"/>
      <c r="D1210" s="531"/>
      <c r="E1210" s="532"/>
      <c r="F1210" s="85"/>
      <c r="G1210" s="85"/>
    </row>
    <row r="1211" spans="1:7" x14ac:dyDescent="0.2">
      <c r="A1211" s="533"/>
      <c r="B1211" s="529"/>
      <c r="C1211" s="530"/>
      <c r="D1211" s="531"/>
      <c r="E1211" s="532"/>
      <c r="F1211" s="85"/>
      <c r="G1211" s="85"/>
    </row>
    <row r="1212" spans="1:7" x14ac:dyDescent="0.2">
      <c r="A1212" s="533"/>
      <c r="B1212" s="529"/>
      <c r="C1212" s="530"/>
      <c r="D1212" s="531"/>
      <c r="E1212" s="532"/>
      <c r="F1212" s="85"/>
      <c r="G1212" s="85"/>
    </row>
    <row r="1213" spans="1:7" x14ac:dyDescent="0.2">
      <c r="A1213" s="533"/>
      <c r="B1213" s="529"/>
      <c r="C1213" s="530"/>
      <c r="D1213" s="531"/>
      <c r="E1213" s="532"/>
      <c r="F1213" s="85"/>
      <c r="G1213" s="85"/>
    </row>
    <row r="1214" spans="1:7" x14ac:dyDescent="0.2">
      <c r="A1214" s="533"/>
      <c r="B1214" s="529"/>
      <c r="C1214" s="530"/>
      <c r="D1214" s="531"/>
      <c r="E1214" s="532"/>
      <c r="F1214" s="85"/>
      <c r="G1214" s="85"/>
    </row>
    <row r="1215" spans="1:7" x14ac:dyDescent="0.2">
      <c r="A1215" s="533"/>
      <c r="B1215" s="529"/>
      <c r="C1215" s="530"/>
      <c r="D1215" s="531"/>
      <c r="E1215" s="532"/>
      <c r="F1215" s="85"/>
      <c r="G1215" s="85"/>
    </row>
    <row r="1216" spans="1:7" x14ac:dyDescent="0.2">
      <c r="A1216" s="533"/>
      <c r="B1216" s="529"/>
      <c r="C1216" s="530"/>
      <c r="D1216" s="531"/>
      <c r="E1216" s="532"/>
      <c r="F1216" s="85"/>
      <c r="G1216" s="85"/>
    </row>
    <row r="1217" spans="1:7" x14ac:dyDescent="0.2">
      <c r="A1217" s="533"/>
      <c r="B1217" s="529"/>
      <c r="C1217" s="530"/>
      <c r="D1217" s="531"/>
      <c r="E1217" s="532"/>
      <c r="F1217" s="85"/>
      <c r="G1217" s="85"/>
    </row>
    <row r="1218" spans="1:7" x14ac:dyDescent="0.2">
      <c r="A1218" s="533"/>
      <c r="B1218" s="529"/>
      <c r="C1218" s="530"/>
      <c r="D1218" s="531"/>
      <c r="E1218" s="532"/>
      <c r="F1218" s="85"/>
      <c r="G1218" s="85"/>
    </row>
    <row r="1219" spans="1:7" x14ac:dyDescent="0.2">
      <c r="A1219" s="533"/>
      <c r="B1219" s="529"/>
      <c r="C1219" s="530"/>
      <c r="D1219" s="531"/>
      <c r="E1219" s="532"/>
      <c r="F1219" s="85"/>
      <c r="G1219" s="85"/>
    </row>
    <row r="1220" spans="1:7" x14ac:dyDescent="0.2">
      <c r="A1220" s="533"/>
      <c r="B1220" s="529"/>
      <c r="C1220" s="530"/>
      <c r="D1220" s="531"/>
      <c r="E1220" s="532"/>
      <c r="F1220" s="85"/>
      <c r="G1220" s="85"/>
    </row>
    <row r="1221" spans="1:7" x14ac:dyDescent="0.2">
      <c r="A1221" s="533"/>
      <c r="B1221" s="529"/>
      <c r="C1221" s="530"/>
      <c r="D1221" s="531"/>
      <c r="E1221" s="532"/>
      <c r="F1221" s="85"/>
      <c r="G1221" s="85"/>
    </row>
    <row r="1222" spans="1:7" x14ac:dyDescent="0.2">
      <c r="A1222" s="533"/>
      <c r="B1222" s="529"/>
      <c r="C1222" s="530"/>
      <c r="D1222" s="531"/>
      <c r="E1222" s="532"/>
      <c r="F1222" s="85"/>
      <c r="G1222" s="85"/>
    </row>
    <row r="1223" spans="1:7" x14ac:dyDescent="0.2">
      <c r="A1223" s="533"/>
      <c r="B1223" s="529"/>
      <c r="C1223" s="530"/>
      <c r="D1223" s="531"/>
      <c r="E1223" s="532"/>
      <c r="F1223" s="85"/>
      <c r="G1223" s="85"/>
    </row>
    <row r="1224" spans="1:7" x14ac:dyDescent="0.2">
      <c r="A1224" s="533"/>
      <c r="B1224" s="529"/>
      <c r="C1224" s="530"/>
      <c r="D1224" s="531"/>
      <c r="E1224" s="532"/>
      <c r="F1224" s="85"/>
      <c r="G1224" s="85"/>
    </row>
    <row r="1225" spans="1:7" x14ac:dyDescent="0.2">
      <c r="A1225" s="533"/>
      <c r="B1225" s="529"/>
      <c r="C1225" s="530"/>
      <c r="D1225" s="531"/>
      <c r="E1225" s="532"/>
      <c r="F1225" s="85"/>
      <c r="G1225" s="85"/>
    </row>
    <row r="1226" spans="1:7" x14ac:dyDescent="0.2">
      <c r="A1226" s="533"/>
      <c r="B1226" s="529"/>
      <c r="C1226" s="530"/>
      <c r="D1226" s="531"/>
      <c r="E1226" s="532"/>
      <c r="F1226" s="85"/>
      <c r="G1226" s="85"/>
    </row>
    <row r="1227" spans="1:7" x14ac:dyDescent="0.2">
      <c r="A1227" s="533"/>
      <c r="B1227" s="529"/>
      <c r="C1227" s="530"/>
      <c r="D1227" s="531"/>
      <c r="E1227" s="532"/>
      <c r="F1227" s="85"/>
      <c r="G1227" s="85"/>
    </row>
    <row r="1228" spans="1:7" x14ac:dyDescent="0.2">
      <c r="A1228" s="533"/>
      <c r="B1228" s="529"/>
      <c r="C1228" s="530"/>
      <c r="D1228" s="531"/>
      <c r="E1228" s="532"/>
      <c r="F1228" s="85"/>
      <c r="G1228" s="85"/>
    </row>
    <row r="1229" spans="1:7" x14ac:dyDescent="0.2">
      <c r="A1229" s="533"/>
      <c r="B1229" s="529"/>
      <c r="C1229" s="530"/>
      <c r="D1229" s="531"/>
      <c r="E1229" s="532"/>
      <c r="F1229" s="85"/>
      <c r="G1229" s="85"/>
    </row>
    <row r="1230" spans="1:7" x14ac:dyDescent="0.2">
      <c r="A1230" s="533"/>
      <c r="B1230" s="529"/>
      <c r="C1230" s="530"/>
      <c r="D1230" s="531"/>
      <c r="E1230" s="532"/>
      <c r="F1230" s="85"/>
      <c r="G1230" s="85"/>
    </row>
    <row r="1231" spans="1:7" x14ac:dyDescent="0.2">
      <c r="A1231" s="533"/>
      <c r="B1231" s="529"/>
      <c r="C1231" s="530"/>
      <c r="D1231" s="531"/>
      <c r="E1231" s="532"/>
      <c r="F1231" s="85"/>
      <c r="G1231" s="85"/>
    </row>
    <row r="1232" spans="1:7" x14ac:dyDescent="0.2">
      <c r="A1232" s="533"/>
      <c r="B1232" s="529"/>
      <c r="C1232" s="530"/>
      <c r="D1232" s="531"/>
      <c r="E1232" s="532"/>
      <c r="F1232" s="85"/>
      <c r="G1232" s="85"/>
    </row>
    <row r="1233" spans="1:7" x14ac:dyDescent="0.2">
      <c r="A1233" s="533"/>
      <c r="B1233" s="529"/>
      <c r="C1233" s="530"/>
      <c r="D1233" s="531"/>
      <c r="E1233" s="532"/>
      <c r="F1233" s="85"/>
      <c r="G1233" s="85"/>
    </row>
    <row r="1234" spans="1:7" x14ac:dyDescent="0.2">
      <c r="A1234" s="533"/>
      <c r="B1234" s="529"/>
      <c r="C1234" s="530"/>
      <c r="D1234" s="531"/>
      <c r="E1234" s="532"/>
      <c r="F1234" s="85"/>
      <c r="G1234" s="85"/>
    </row>
    <row r="1235" spans="1:7" x14ac:dyDescent="0.2">
      <c r="A1235" s="533"/>
      <c r="B1235" s="529"/>
      <c r="C1235" s="530"/>
      <c r="D1235" s="531"/>
      <c r="E1235" s="532"/>
      <c r="F1235" s="85"/>
      <c r="G1235" s="85"/>
    </row>
    <row r="1236" spans="1:7" x14ac:dyDescent="0.2">
      <c r="A1236" s="533"/>
      <c r="B1236" s="529"/>
      <c r="C1236" s="530"/>
      <c r="D1236" s="531"/>
      <c r="E1236" s="532"/>
      <c r="F1236" s="85"/>
      <c r="G1236" s="85"/>
    </row>
    <row r="1237" spans="1:7" x14ac:dyDescent="0.2">
      <c r="A1237" s="533"/>
      <c r="B1237" s="529"/>
      <c r="C1237" s="530"/>
      <c r="D1237" s="531"/>
      <c r="E1237" s="532"/>
      <c r="F1237" s="85"/>
      <c r="G1237" s="85"/>
    </row>
    <row r="1238" spans="1:7" x14ac:dyDescent="0.2">
      <c r="A1238" s="533"/>
      <c r="B1238" s="529"/>
      <c r="C1238" s="530"/>
      <c r="D1238" s="531"/>
      <c r="E1238" s="532"/>
      <c r="F1238" s="85"/>
      <c r="G1238" s="85"/>
    </row>
    <row r="1239" spans="1:7" x14ac:dyDescent="0.2">
      <c r="A1239" s="533"/>
      <c r="B1239" s="529"/>
      <c r="C1239" s="530"/>
      <c r="D1239" s="531"/>
      <c r="E1239" s="532"/>
      <c r="F1239" s="85"/>
      <c r="G1239" s="85"/>
    </row>
    <row r="1240" spans="1:7" x14ac:dyDescent="0.2">
      <c r="A1240" s="533"/>
      <c r="B1240" s="529"/>
      <c r="C1240" s="530"/>
      <c r="D1240" s="531"/>
      <c r="E1240" s="532"/>
      <c r="F1240" s="85"/>
      <c r="G1240" s="85"/>
    </row>
    <row r="1241" spans="1:7" x14ac:dyDescent="0.2">
      <c r="A1241" s="533"/>
      <c r="B1241" s="529"/>
      <c r="C1241" s="530"/>
      <c r="D1241" s="531"/>
      <c r="E1241" s="532"/>
      <c r="F1241" s="85"/>
      <c r="G1241" s="85"/>
    </row>
    <row r="1242" spans="1:7" x14ac:dyDescent="0.2">
      <c r="A1242" s="533"/>
      <c r="B1242" s="529"/>
      <c r="C1242" s="530"/>
      <c r="D1242" s="531"/>
      <c r="E1242" s="532"/>
      <c r="F1242" s="85"/>
      <c r="G1242" s="85"/>
    </row>
    <row r="1243" spans="1:7" x14ac:dyDescent="0.2">
      <c r="A1243" s="533"/>
      <c r="B1243" s="529"/>
      <c r="C1243" s="530"/>
      <c r="D1243" s="531"/>
      <c r="E1243" s="532"/>
      <c r="F1243" s="85"/>
      <c r="G1243" s="85"/>
    </row>
    <row r="1244" spans="1:7" x14ac:dyDescent="0.2">
      <c r="A1244" s="533"/>
      <c r="B1244" s="529"/>
      <c r="C1244" s="530"/>
      <c r="D1244" s="531"/>
      <c r="E1244" s="532"/>
      <c r="F1244" s="85"/>
      <c r="G1244" s="85"/>
    </row>
    <row r="1245" spans="1:7" x14ac:dyDescent="0.2">
      <c r="A1245" s="533"/>
      <c r="B1245" s="529"/>
      <c r="C1245" s="530"/>
      <c r="D1245" s="531"/>
      <c r="E1245" s="532"/>
      <c r="F1245" s="85"/>
      <c r="G1245" s="85"/>
    </row>
    <row r="1246" spans="1:7" x14ac:dyDescent="0.2">
      <c r="A1246" s="533"/>
      <c r="B1246" s="529"/>
      <c r="C1246" s="530"/>
      <c r="D1246" s="531"/>
      <c r="E1246" s="532"/>
      <c r="F1246" s="85"/>
      <c r="G1246" s="85"/>
    </row>
    <row r="1247" spans="1:7" x14ac:dyDescent="0.2">
      <c r="A1247" s="533"/>
      <c r="B1247" s="529"/>
      <c r="C1247" s="530"/>
      <c r="D1247" s="531"/>
      <c r="E1247" s="532"/>
      <c r="F1247" s="85"/>
      <c r="G1247" s="85"/>
    </row>
    <row r="1248" spans="1:7" x14ac:dyDescent="0.2">
      <c r="A1248" s="533"/>
      <c r="B1248" s="529"/>
      <c r="C1248" s="530"/>
      <c r="D1248" s="531"/>
      <c r="E1248" s="532"/>
      <c r="F1248" s="85"/>
      <c r="G1248" s="85"/>
    </row>
    <row r="1249" spans="1:7" x14ac:dyDescent="0.2">
      <c r="A1249" s="533"/>
      <c r="B1249" s="529"/>
      <c r="C1249" s="530"/>
      <c r="D1249" s="531"/>
      <c r="E1249" s="532"/>
      <c r="F1249" s="85"/>
      <c r="G1249" s="85"/>
    </row>
    <row r="1250" spans="1:7" x14ac:dyDescent="0.2">
      <c r="A1250" s="533"/>
      <c r="B1250" s="529"/>
      <c r="C1250" s="530"/>
      <c r="D1250" s="531"/>
      <c r="E1250" s="532"/>
      <c r="F1250" s="85"/>
      <c r="G1250" s="85"/>
    </row>
    <row r="1251" spans="1:7" x14ac:dyDescent="0.2">
      <c r="A1251" s="533"/>
      <c r="B1251" s="529"/>
      <c r="C1251" s="530"/>
      <c r="D1251" s="531"/>
      <c r="E1251" s="532"/>
      <c r="F1251" s="85"/>
      <c r="G1251" s="85"/>
    </row>
    <row r="1252" spans="1:7" x14ac:dyDescent="0.2">
      <c r="A1252" s="533"/>
      <c r="B1252" s="529"/>
      <c r="C1252" s="530"/>
      <c r="D1252" s="531"/>
      <c r="E1252" s="532"/>
      <c r="F1252" s="85"/>
      <c r="G1252" s="85"/>
    </row>
    <row r="1253" spans="1:7" x14ac:dyDescent="0.2">
      <c r="A1253" s="533"/>
      <c r="B1253" s="529"/>
      <c r="C1253" s="530"/>
      <c r="D1253" s="531"/>
      <c r="E1253" s="532"/>
      <c r="F1253" s="85"/>
      <c r="G1253" s="85"/>
    </row>
    <row r="1254" spans="1:7" x14ac:dyDescent="0.2">
      <c r="A1254" s="533"/>
      <c r="B1254" s="529"/>
      <c r="C1254" s="530"/>
      <c r="D1254" s="531"/>
      <c r="E1254" s="532"/>
      <c r="F1254" s="85"/>
      <c r="G1254" s="85"/>
    </row>
    <row r="1255" spans="1:7" x14ac:dyDescent="0.2">
      <c r="A1255" s="533"/>
      <c r="B1255" s="529"/>
      <c r="C1255" s="530"/>
      <c r="D1255" s="531"/>
      <c r="E1255" s="532"/>
      <c r="F1255" s="85"/>
      <c r="G1255" s="85"/>
    </row>
    <row r="1256" spans="1:7" x14ac:dyDescent="0.2">
      <c r="A1256" s="533"/>
      <c r="B1256" s="529"/>
      <c r="C1256" s="530"/>
      <c r="D1256" s="531"/>
      <c r="E1256" s="532"/>
      <c r="F1256" s="85"/>
      <c r="G1256" s="85"/>
    </row>
    <row r="1257" spans="1:7" x14ac:dyDescent="0.2">
      <c r="A1257" s="533"/>
      <c r="B1257" s="529"/>
      <c r="C1257" s="530"/>
      <c r="D1257" s="531"/>
      <c r="E1257" s="532"/>
      <c r="F1257" s="85"/>
      <c r="G1257" s="85"/>
    </row>
    <row r="1258" spans="1:7" x14ac:dyDescent="0.2">
      <c r="A1258" s="533"/>
      <c r="B1258" s="529"/>
      <c r="C1258" s="530"/>
      <c r="D1258" s="531"/>
      <c r="E1258" s="532"/>
      <c r="F1258" s="85"/>
      <c r="G1258" s="85"/>
    </row>
    <row r="1259" spans="1:7" x14ac:dyDescent="0.2">
      <c r="A1259" s="533"/>
      <c r="B1259" s="529"/>
      <c r="C1259" s="530"/>
      <c r="D1259" s="531"/>
      <c r="E1259" s="532"/>
      <c r="F1259" s="85"/>
      <c r="G1259" s="85"/>
    </row>
    <row r="1260" spans="1:7" x14ac:dyDescent="0.2">
      <c r="A1260" s="533"/>
      <c r="B1260" s="529"/>
      <c r="C1260" s="530"/>
      <c r="D1260" s="531"/>
      <c r="E1260" s="532"/>
      <c r="F1260" s="85"/>
      <c r="G1260" s="85"/>
    </row>
    <row r="1261" spans="1:7" x14ac:dyDescent="0.2">
      <c r="A1261" s="533"/>
      <c r="B1261" s="529"/>
      <c r="C1261" s="530"/>
      <c r="D1261" s="531"/>
      <c r="E1261" s="532"/>
      <c r="F1261" s="85"/>
      <c r="G1261" s="85"/>
    </row>
    <row r="1262" spans="1:7" x14ac:dyDescent="0.2">
      <c r="A1262" s="533"/>
      <c r="B1262" s="529"/>
      <c r="C1262" s="530"/>
      <c r="D1262" s="531"/>
      <c r="E1262" s="532"/>
      <c r="F1262" s="85"/>
      <c r="G1262" s="85"/>
    </row>
    <row r="1263" spans="1:7" x14ac:dyDescent="0.2">
      <c r="A1263" s="533"/>
      <c r="B1263" s="529"/>
      <c r="C1263" s="530"/>
      <c r="D1263" s="531"/>
      <c r="E1263" s="532"/>
      <c r="F1263" s="85"/>
      <c r="G1263" s="85"/>
    </row>
    <row r="1264" spans="1:7" x14ac:dyDescent="0.2">
      <c r="A1264" s="533"/>
      <c r="B1264" s="529"/>
      <c r="C1264" s="530"/>
      <c r="D1264" s="531"/>
      <c r="E1264" s="532"/>
      <c r="F1264" s="85"/>
      <c r="G1264" s="85"/>
    </row>
    <row r="1265" spans="1:7" x14ac:dyDescent="0.2">
      <c r="A1265" s="533"/>
      <c r="B1265" s="529"/>
      <c r="C1265" s="530"/>
      <c r="D1265" s="531"/>
      <c r="E1265" s="532"/>
      <c r="F1265" s="85"/>
      <c r="G1265" s="85"/>
    </row>
    <row r="1266" spans="1:7" x14ac:dyDescent="0.2">
      <c r="A1266" s="533"/>
      <c r="B1266" s="529"/>
      <c r="C1266" s="530"/>
      <c r="D1266" s="531"/>
      <c r="E1266" s="532"/>
      <c r="F1266" s="85"/>
      <c r="G1266" s="85"/>
    </row>
    <row r="1267" spans="1:7" x14ac:dyDescent="0.2">
      <c r="A1267" s="533"/>
      <c r="B1267" s="529"/>
      <c r="C1267" s="530"/>
      <c r="D1267" s="531"/>
      <c r="E1267" s="532"/>
      <c r="F1267" s="85"/>
      <c r="G1267" s="85"/>
    </row>
    <row r="1268" spans="1:7" x14ac:dyDescent="0.2">
      <c r="A1268" s="533"/>
      <c r="B1268" s="529"/>
      <c r="C1268" s="530"/>
      <c r="D1268" s="531"/>
      <c r="E1268" s="532"/>
      <c r="F1268" s="85"/>
      <c r="G1268" s="85"/>
    </row>
    <row r="1269" spans="1:7" x14ac:dyDescent="0.2">
      <c r="A1269" s="533"/>
      <c r="B1269" s="529"/>
      <c r="C1269" s="530"/>
      <c r="D1269" s="531"/>
      <c r="E1269" s="532"/>
      <c r="F1269" s="85"/>
      <c r="G1269" s="85"/>
    </row>
    <row r="1270" spans="1:7" x14ac:dyDescent="0.2">
      <c r="A1270" s="533"/>
      <c r="B1270" s="529"/>
      <c r="C1270" s="530"/>
      <c r="D1270" s="531"/>
      <c r="E1270" s="532"/>
      <c r="F1270" s="85"/>
      <c r="G1270" s="85"/>
    </row>
    <row r="1271" spans="1:7" x14ac:dyDescent="0.2">
      <c r="A1271" s="533"/>
      <c r="B1271" s="529"/>
      <c r="C1271" s="530"/>
      <c r="D1271" s="531"/>
      <c r="E1271" s="532"/>
      <c r="F1271" s="85"/>
      <c r="G1271" s="85"/>
    </row>
    <row r="1272" spans="1:7" x14ac:dyDescent="0.2">
      <c r="A1272" s="533"/>
      <c r="B1272" s="529"/>
      <c r="C1272" s="530"/>
      <c r="D1272" s="531"/>
      <c r="E1272" s="532"/>
      <c r="F1272" s="85"/>
      <c r="G1272" s="85"/>
    </row>
    <row r="1273" spans="1:7" x14ac:dyDescent="0.2">
      <c r="A1273" s="533"/>
      <c r="B1273" s="529"/>
      <c r="C1273" s="530"/>
      <c r="D1273" s="531"/>
      <c r="E1273" s="532"/>
      <c r="F1273" s="85"/>
      <c r="G1273" s="85"/>
    </row>
    <row r="1274" spans="1:7" x14ac:dyDescent="0.2">
      <c r="A1274" s="533"/>
      <c r="B1274" s="529"/>
      <c r="C1274" s="530"/>
      <c r="D1274" s="531"/>
      <c r="E1274" s="532"/>
      <c r="F1274" s="85"/>
      <c r="G1274" s="85"/>
    </row>
    <row r="1275" spans="1:7" x14ac:dyDescent="0.2">
      <c r="A1275" s="533"/>
      <c r="B1275" s="529"/>
      <c r="C1275" s="530"/>
      <c r="D1275" s="531"/>
      <c r="E1275" s="532"/>
      <c r="F1275" s="85"/>
      <c r="G1275" s="85"/>
    </row>
    <row r="1276" spans="1:7" x14ac:dyDescent="0.2">
      <c r="A1276" s="533"/>
      <c r="B1276" s="529"/>
      <c r="C1276" s="530"/>
      <c r="D1276" s="531"/>
      <c r="E1276" s="532"/>
      <c r="F1276" s="85"/>
      <c r="G1276" s="85"/>
    </row>
    <row r="1277" spans="1:7" x14ac:dyDescent="0.2">
      <c r="A1277" s="533"/>
      <c r="B1277" s="529"/>
      <c r="C1277" s="530"/>
      <c r="D1277" s="531"/>
      <c r="E1277" s="532"/>
      <c r="F1277" s="85"/>
      <c r="G1277" s="85"/>
    </row>
    <row r="1278" spans="1:7" x14ac:dyDescent="0.2">
      <c r="A1278" s="533"/>
      <c r="B1278" s="529"/>
      <c r="C1278" s="530"/>
      <c r="D1278" s="531"/>
      <c r="E1278" s="532"/>
      <c r="F1278" s="85"/>
      <c r="G1278" s="85"/>
    </row>
    <row r="1279" spans="1:7" x14ac:dyDescent="0.2">
      <c r="A1279" s="533"/>
      <c r="B1279" s="529"/>
      <c r="C1279" s="530"/>
      <c r="D1279" s="531"/>
      <c r="E1279" s="532"/>
      <c r="F1279" s="85"/>
      <c r="G1279" s="85"/>
    </row>
    <row r="1280" spans="1:7" x14ac:dyDescent="0.2">
      <c r="A1280" s="533"/>
      <c r="B1280" s="529"/>
      <c r="C1280" s="530"/>
      <c r="D1280" s="531"/>
      <c r="E1280" s="532"/>
      <c r="F1280" s="85"/>
      <c r="G1280" s="85"/>
    </row>
    <row r="1281" spans="1:7" x14ac:dyDescent="0.2">
      <c r="A1281" s="533"/>
      <c r="B1281" s="529"/>
      <c r="C1281" s="530"/>
      <c r="D1281" s="531"/>
      <c r="E1281" s="532"/>
      <c r="F1281" s="85"/>
      <c r="G1281" s="85"/>
    </row>
    <row r="1282" spans="1:7" x14ac:dyDescent="0.2">
      <c r="A1282" s="533"/>
      <c r="B1282" s="529"/>
      <c r="C1282" s="530"/>
      <c r="D1282" s="531"/>
      <c r="E1282" s="532"/>
      <c r="F1282" s="85"/>
      <c r="G1282" s="85"/>
    </row>
    <row r="1283" spans="1:7" x14ac:dyDescent="0.2">
      <c r="A1283" s="533"/>
      <c r="B1283" s="529"/>
      <c r="C1283" s="530"/>
      <c r="D1283" s="531"/>
      <c r="E1283" s="532"/>
      <c r="F1283" s="85"/>
      <c r="G1283" s="85"/>
    </row>
    <row r="1284" spans="1:7" x14ac:dyDescent="0.2">
      <c r="A1284" s="533"/>
      <c r="B1284" s="529"/>
      <c r="C1284" s="530"/>
      <c r="D1284" s="531"/>
      <c r="E1284" s="532"/>
      <c r="F1284" s="85"/>
      <c r="G1284" s="85"/>
    </row>
    <row r="1285" spans="1:7" x14ac:dyDescent="0.2">
      <c r="A1285" s="533"/>
      <c r="B1285" s="529"/>
      <c r="C1285" s="530"/>
      <c r="D1285" s="531"/>
      <c r="E1285" s="532"/>
      <c r="F1285" s="85"/>
      <c r="G1285" s="85"/>
    </row>
    <row r="1286" spans="1:7" x14ac:dyDescent="0.2">
      <c r="A1286" s="533"/>
      <c r="B1286" s="529"/>
      <c r="C1286" s="530"/>
      <c r="D1286" s="531"/>
      <c r="E1286" s="532"/>
      <c r="F1286" s="85"/>
      <c r="G1286" s="85"/>
    </row>
    <row r="1287" spans="1:7" x14ac:dyDescent="0.2">
      <c r="A1287" s="533"/>
      <c r="B1287" s="529"/>
      <c r="C1287" s="530"/>
      <c r="D1287" s="531"/>
      <c r="E1287" s="532"/>
      <c r="F1287" s="85"/>
      <c r="G1287" s="85"/>
    </row>
    <row r="1288" spans="1:7" x14ac:dyDescent="0.2">
      <c r="A1288" s="533"/>
      <c r="B1288" s="529"/>
      <c r="C1288" s="530"/>
      <c r="D1288" s="531"/>
      <c r="E1288" s="532"/>
      <c r="F1288" s="85"/>
      <c r="G1288" s="85"/>
    </row>
    <row r="1289" spans="1:7" x14ac:dyDescent="0.2">
      <c r="A1289" s="533"/>
      <c r="B1289" s="529"/>
      <c r="C1289" s="530"/>
      <c r="D1289" s="531"/>
      <c r="E1289" s="532"/>
      <c r="F1289" s="85"/>
      <c r="G1289" s="85"/>
    </row>
    <row r="1290" spans="1:7" x14ac:dyDescent="0.2">
      <c r="A1290" s="533"/>
      <c r="B1290" s="529"/>
      <c r="C1290" s="530"/>
      <c r="D1290" s="531"/>
      <c r="E1290" s="532"/>
      <c r="F1290" s="85"/>
      <c r="G1290" s="85"/>
    </row>
    <row r="1291" spans="1:7" x14ac:dyDescent="0.2">
      <c r="A1291" s="533"/>
      <c r="B1291" s="529"/>
      <c r="C1291" s="530"/>
      <c r="D1291" s="531"/>
      <c r="E1291" s="532"/>
      <c r="F1291" s="85"/>
      <c r="G1291" s="85"/>
    </row>
    <row r="1292" spans="1:7" x14ac:dyDescent="0.2">
      <c r="A1292" s="533"/>
      <c r="B1292" s="529"/>
      <c r="C1292" s="530"/>
      <c r="D1292" s="531"/>
      <c r="E1292" s="532"/>
      <c r="F1292" s="85"/>
      <c r="G1292" s="85"/>
    </row>
    <row r="1293" spans="1:7" x14ac:dyDescent="0.2">
      <c r="A1293" s="533"/>
      <c r="B1293" s="529"/>
      <c r="C1293" s="530"/>
      <c r="D1293" s="531"/>
      <c r="E1293" s="532"/>
      <c r="F1293" s="85"/>
      <c r="G1293" s="85"/>
    </row>
    <row r="1294" spans="1:7" x14ac:dyDescent="0.2">
      <c r="A1294" s="533"/>
      <c r="B1294" s="529"/>
      <c r="C1294" s="530"/>
      <c r="D1294" s="531"/>
      <c r="E1294" s="532"/>
      <c r="F1294" s="85"/>
      <c r="G1294" s="85"/>
    </row>
    <row r="1295" spans="1:7" x14ac:dyDescent="0.2">
      <c r="A1295" s="533"/>
      <c r="B1295" s="529"/>
      <c r="C1295" s="530"/>
      <c r="D1295" s="531"/>
      <c r="E1295" s="532"/>
      <c r="F1295" s="85"/>
      <c r="G1295" s="85"/>
    </row>
    <row r="1296" spans="1:7" x14ac:dyDescent="0.2">
      <c r="A1296" s="533"/>
      <c r="B1296" s="529"/>
      <c r="C1296" s="530"/>
      <c r="D1296" s="531"/>
      <c r="E1296" s="532"/>
      <c r="F1296" s="85"/>
      <c r="G1296" s="85"/>
    </row>
    <row r="1297" spans="1:7" x14ac:dyDescent="0.2">
      <c r="A1297" s="533"/>
      <c r="B1297" s="529"/>
      <c r="C1297" s="530"/>
      <c r="D1297" s="531"/>
      <c r="E1297" s="532"/>
      <c r="F1297" s="85"/>
      <c r="G1297" s="85"/>
    </row>
    <row r="1298" spans="1:7" x14ac:dyDescent="0.2">
      <c r="A1298" s="533"/>
      <c r="B1298" s="529"/>
      <c r="C1298" s="530"/>
      <c r="D1298" s="531"/>
      <c r="E1298" s="532"/>
      <c r="F1298" s="85"/>
      <c r="G1298" s="85"/>
    </row>
    <row r="1299" spans="1:7" x14ac:dyDescent="0.2">
      <c r="A1299" s="533"/>
      <c r="B1299" s="529"/>
      <c r="C1299" s="530"/>
      <c r="D1299" s="531"/>
      <c r="E1299" s="532"/>
      <c r="F1299" s="85"/>
      <c r="G1299" s="85"/>
    </row>
    <row r="1300" spans="1:7" x14ac:dyDescent="0.2">
      <c r="A1300" s="533"/>
      <c r="B1300" s="529"/>
      <c r="C1300" s="530"/>
      <c r="D1300" s="531"/>
      <c r="E1300" s="532"/>
      <c r="F1300" s="85"/>
      <c r="G1300" s="85"/>
    </row>
    <row r="1301" spans="1:7" x14ac:dyDescent="0.2">
      <c r="A1301" s="533"/>
      <c r="B1301" s="529"/>
      <c r="C1301" s="530"/>
      <c r="D1301" s="531"/>
      <c r="E1301" s="532"/>
      <c r="F1301" s="85"/>
      <c r="G1301" s="85"/>
    </row>
    <row r="1302" spans="1:7" x14ac:dyDescent="0.2">
      <c r="A1302" s="533"/>
      <c r="B1302" s="529"/>
      <c r="C1302" s="530"/>
      <c r="D1302" s="531"/>
      <c r="E1302" s="532"/>
      <c r="F1302" s="85"/>
      <c r="G1302" s="85"/>
    </row>
    <row r="1303" spans="1:7" x14ac:dyDescent="0.2">
      <c r="A1303" s="533"/>
      <c r="B1303" s="529"/>
      <c r="C1303" s="530"/>
      <c r="D1303" s="531"/>
      <c r="E1303" s="532"/>
      <c r="F1303" s="85"/>
      <c r="G1303" s="85"/>
    </row>
    <row r="1304" spans="1:7" x14ac:dyDescent="0.2">
      <c r="A1304" s="533"/>
      <c r="B1304" s="529"/>
      <c r="C1304" s="530"/>
      <c r="D1304" s="531"/>
      <c r="E1304" s="532"/>
      <c r="F1304" s="85"/>
      <c r="G1304" s="85"/>
    </row>
    <row r="1305" spans="1:7" x14ac:dyDescent="0.2">
      <c r="A1305" s="533"/>
      <c r="B1305" s="529"/>
      <c r="C1305" s="530"/>
      <c r="D1305" s="531"/>
      <c r="E1305" s="532"/>
      <c r="F1305" s="85"/>
      <c r="G1305" s="85"/>
    </row>
    <row r="1306" spans="1:7" x14ac:dyDescent="0.2">
      <c r="A1306" s="533"/>
      <c r="B1306" s="529"/>
      <c r="C1306" s="530"/>
      <c r="D1306" s="531"/>
      <c r="E1306" s="532"/>
      <c r="F1306" s="85"/>
      <c r="G1306" s="85"/>
    </row>
    <row r="1307" spans="1:7" x14ac:dyDescent="0.2">
      <c r="A1307" s="533"/>
      <c r="B1307" s="529"/>
      <c r="C1307" s="530"/>
      <c r="D1307" s="531"/>
      <c r="E1307" s="532"/>
      <c r="F1307" s="85"/>
      <c r="G1307" s="85"/>
    </row>
    <row r="1308" spans="1:7" x14ac:dyDescent="0.2">
      <c r="A1308" s="533"/>
      <c r="B1308" s="529"/>
      <c r="C1308" s="530"/>
      <c r="D1308" s="531"/>
      <c r="E1308" s="532"/>
      <c r="F1308" s="85"/>
      <c r="G1308" s="85"/>
    </row>
    <row r="1309" spans="1:7" x14ac:dyDescent="0.2">
      <c r="A1309" s="533"/>
      <c r="B1309" s="529"/>
      <c r="C1309" s="530"/>
      <c r="D1309" s="531"/>
      <c r="E1309" s="532"/>
      <c r="F1309" s="85"/>
      <c r="G1309" s="85"/>
    </row>
    <row r="1310" spans="1:7" x14ac:dyDescent="0.2">
      <c r="A1310" s="533"/>
      <c r="B1310" s="529"/>
      <c r="C1310" s="530"/>
      <c r="D1310" s="531"/>
      <c r="E1310" s="532"/>
      <c r="F1310" s="85"/>
      <c r="G1310" s="85"/>
    </row>
    <row r="1311" spans="1:7" x14ac:dyDescent="0.2">
      <c r="A1311" s="533"/>
      <c r="B1311" s="529"/>
      <c r="C1311" s="530"/>
      <c r="D1311" s="531"/>
      <c r="E1311" s="532"/>
      <c r="F1311" s="85"/>
      <c r="G1311" s="85"/>
    </row>
    <row r="1312" spans="1:7" x14ac:dyDescent="0.2">
      <c r="A1312" s="533"/>
      <c r="B1312" s="529"/>
      <c r="C1312" s="530"/>
      <c r="D1312" s="531"/>
      <c r="E1312" s="532"/>
      <c r="F1312" s="85"/>
      <c r="G1312" s="85"/>
    </row>
    <row r="1313" spans="1:7" x14ac:dyDescent="0.2">
      <c r="A1313" s="533"/>
      <c r="B1313" s="529"/>
      <c r="C1313" s="530"/>
      <c r="D1313" s="531"/>
      <c r="E1313" s="532"/>
      <c r="F1313" s="85"/>
      <c r="G1313" s="85"/>
    </row>
    <row r="1314" spans="1:7" x14ac:dyDescent="0.2">
      <c r="A1314" s="533"/>
      <c r="B1314" s="529"/>
      <c r="C1314" s="530"/>
      <c r="D1314" s="531"/>
      <c r="E1314" s="532"/>
      <c r="F1314" s="85"/>
      <c r="G1314" s="85"/>
    </row>
    <row r="1315" spans="1:7" x14ac:dyDescent="0.2">
      <c r="A1315" s="533"/>
      <c r="B1315" s="529"/>
      <c r="C1315" s="530"/>
      <c r="D1315" s="531"/>
      <c r="E1315" s="532"/>
      <c r="F1315" s="85"/>
      <c r="G1315" s="85"/>
    </row>
    <row r="1316" spans="1:7" x14ac:dyDescent="0.2">
      <c r="A1316" s="533"/>
      <c r="B1316" s="529"/>
      <c r="C1316" s="530"/>
      <c r="D1316" s="531"/>
      <c r="E1316" s="532"/>
      <c r="F1316" s="85"/>
      <c r="G1316" s="85"/>
    </row>
    <row r="1317" spans="1:7" x14ac:dyDescent="0.2">
      <c r="A1317" s="533"/>
      <c r="B1317" s="529"/>
      <c r="C1317" s="530"/>
      <c r="D1317" s="531"/>
      <c r="E1317" s="532"/>
      <c r="F1317" s="85"/>
      <c r="G1317" s="85"/>
    </row>
    <row r="1318" spans="1:7" x14ac:dyDescent="0.2">
      <c r="A1318" s="533"/>
      <c r="B1318" s="529"/>
      <c r="C1318" s="530"/>
      <c r="D1318" s="531"/>
      <c r="E1318" s="532"/>
      <c r="F1318" s="85"/>
      <c r="G1318" s="85"/>
    </row>
    <row r="1319" spans="1:7" x14ac:dyDescent="0.2">
      <c r="A1319" s="533"/>
      <c r="B1319" s="529"/>
      <c r="C1319" s="530"/>
      <c r="D1319" s="531"/>
      <c r="E1319" s="532"/>
      <c r="F1319" s="85"/>
      <c r="G1319" s="85"/>
    </row>
    <row r="1320" spans="1:7" x14ac:dyDescent="0.2">
      <c r="A1320" s="533"/>
      <c r="B1320" s="529"/>
      <c r="C1320" s="530"/>
      <c r="D1320" s="531"/>
      <c r="E1320" s="532"/>
      <c r="F1320" s="85"/>
      <c r="G1320" s="85"/>
    </row>
    <row r="1321" spans="1:7" x14ac:dyDescent="0.2">
      <c r="A1321" s="533"/>
      <c r="B1321" s="529"/>
      <c r="C1321" s="530"/>
      <c r="D1321" s="531"/>
      <c r="E1321" s="532"/>
      <c r="F1321" s="85"/>
      <c r="G1321" s="85"/>
    </row>
    <row r="1322" spans="1:7" x14ac:dyDescent="0.2">
      <c r="A1322" s="533"/>
      <c r="B1322" s="529"/>
      <c r="C1322" s="530"/>
      <c r="D1322" s="531"/>
      <c r="E1322" s="532"/>
      <c r="F1322" s="85"/>
      <c r="G1322" s="85"/>
    </row>
    <row r="1323" spans="1:7" x14ac:dyDescent="0.2">
      <c r="A1323" s="533"/>
      <c r="B1323" s="529"/>
      <c r="C1323" s="530"/>
      <c r="D1323" s="531"/>
      <c r="E1323" s="532"/>
      <c r="F1323" s="85"/>
      <c r="G1323" s="85"/>
    </row>
    <row r="1324" spans="1:7" x14ac:dyDescent="0.2">
      <c r="A1324" s="533"/>
      <c r="B1324" s="529"/>
      <c r="C1324" s="530"/>
      <c r="D1324" s="531"/>
      <c r="E1324" s="532"/>
      <c r="F1324" s="85"/>
      <c r="G1324" s="85"/>
    </row>
    <row r="1325" spans="1:7" x14ac:dyDescent="0.2">
      <c r="A1325" s="533"/>
      <c r="B1325" s="529"/>
      <c r="C1325" s="530"/>
      <c r="D1325" s="531"/>
      <c r="E1325" s="532"/>
      <c r="F1325" s="85"/>
      <c r="G1325" s="85"/>
    </row>
    <row r="1326" spans="1:7" x14ac:dyDescent="0.2">
      <c r="A1326" s="533"/>
      <c r="B1326" s="529"/>
      <c r="C1326" s="530"/>
      <c r="D1326" s="531"/>
      <c r="E1326" s="532"/>
      <c r="F1326" s="85"/>
      <c r="G1326" s="85"/>
    </row>
    <row r="1327" spans="1:7" x14ac:dyDescent="0.2">
      <c r="A1327" s="533"/>
      <c r="B1327" s="529"/>
      <c r="C1327" s="530"/>
      <c r="D1327" s="531"/>
      <c r="E1327" s="532"/>
      <c r="F1327" s="85"/>
      <c r="G1327" s="85"/>
    </row>
    <row r="1328" spans="1:7" x14ac:dyDescent="0.2">
      <c r="A1328" s="533"/>
      <c r="B1328" s="529"/>
      <c r="C1328" s="530"/>
      <c r="D1328" s="531"/>
      <c r="E1328" s="532"/>
      <c r="F1328" s="85"/>
      <c r="G1328" s="85"/>
    </row>
    <row r="1329" spans="1:7" x14ac:dyDescent="0.2">
      <c r="A1329" s="533"/>
      <c r="B1329" s="529"/>
      <c r="C1329" s="530"/>
      <c r="D1329" s="531"/>
      <c r="E1329" s="532"/>
      <c r="F1329" s="85"/>
      <c r="G1329" s="85"/>
    </row>
    <row r="1330" spans="1:7" x14ac:dyDescent="0.2">
      <c r="A1330" s="533"/>
      <c r="B1330" s="529"/>
      <c r="C1330" s="530"/>
      <c r="D1330" s="531"/>
      <c r="E1330" s="532"/>
      <c r="F1330" s="85"/>
      <c r="G1330" s="85"/>
    </row>
    <row r="1331" spans="1:7" x14ac:dyDescent="0.2">
      <c r="A1331" s="533"/>
      <c r="B1331" s="529"/>
      <c r="C1331" s="530"/>
      <c r="D1331" s="531"/>
      <c r="E1331" s="532"/>
      <c r="F1331" s="85"/>
      <c r="G1331" s="85"/>
    </row>
    <row r="1332" spans="1:7" x14ac:dyDescent="0.2">
      <c r="A1332" s="533"/>
      <c r="B1332" s="529"/>
      <c r="C1332" s="530"/>
      <c r="D1332" s="531"/>
      <c r="E1332" s="532"/>
      <c r="F1332" s="85"/>
      <c r="G1332" s="85"/>
    </row>
    <row r="1333" spans="1:7" x14ac:dyDescent="0.2">
      <c r="A1333" s="533"/>
      <c r="B1333" s="529"/>
      <c r="C1333" s="530"/>
      <c r="D1333" s="531"/>
      <c r="E1333" s="532"/>
      <c r="F1333" s="85"/>
      <c r="G1333" s="85"/>
    </row>
    <row r="1334" spans="1:7" x14ac:dyDescent="0.2">
      <c r="A1334" s="533"/>
      <c r="B1334" s="529"/>
      <c r="C1334" s="530"/>
      <c r="D1334" s="531"/>
      <c r="E1334" s="532"/>
      <c r="F1334" s="85"/>
      <c r="G1334" s="85"/>
    </row>
    <row r="1335" spans="1:7" x14ac:dyDescent="0.2">
      <c r="A1335" s="533"/>
      <c r="B1335" s="529"/>
      <c r="C1335" s="530"/>
      <c r="D1335" s="531"/>
      <c r="E1335" s="532"/>
      <c r="F1335" s="85"/>
      <c r="G1335" s="85"/>
    </row>
    <row r="1336" spans="1:7" x14ac:dyDescent="0.2">
      <c r="A1336" s="533"/>
      <c r="B1336" s="529"/>
      <c r="C1336" s="530"/>
      <c r="D1336" s="531"/>
      <c r="E1336" s="532"/>
      <c r="F1336" s="85"/>
      <c r="G1336" s="85"/>
    </row>
    <row r="1337" spans="1:7" x14ac:dyDescent="0.2">
      <c r="A1337" s="533"/>
      <c r="B1337" s="529"/>
      <c r="C1337" s="530"/>
      <c r="D1337" s="531"/>
      <c r="E1337" s="532"/>
      <c r="F1337" s="85"/>
      <c r="G1337" s="85"/>
    </row>
    <row r="1338" spans="1:7" x14ac:dyDescent="0.2">
      <c r="A1338" s="533"/>
      <c r="B1338" s="529"/>
      <c r="C1338" s="530"/>
      <c r="D1338" s="531"/>
      <c r="E1338" s="532"/>
      <c r="F1338" s="85"/>
      <c r="G1338" s="85"/>
    </row>
    <row r="1339" spans="1:7" x14ac:dyDescent="0.2">
      <c r="A1339" s="533"/>
      <c r="B1339" s="529"/>
      <c r="C1339" s="530"/>
      <c r="D1339" s="531"/>
      <c r="E1339" s="532"/>
      <c r="F1339" s="85"/>
      <c r="G1339" s="85"/>
    </row>
    <row r="1340" spans="1:7" x14ac:dyDescent="0.2">
      <c r="A1340" s="533"/>
      <c r="B1340" s="529"/>
      <c r="C1340" s="530"/>
      <c r="D1340" s="531"/>
      <c r="E1340" s="532"/>
      <c r="F1340" s="85"/>
      <c r="G1340" s="85"/>
    </row>
    <row r="1341" spans="1:7" x14ac:dyDescent="0.2">
      <c r="A1341" s="533"/>
      <c r="B1341" s="529"/>
      <c r="C1341" s="530"/>
      <c r="D1341" s="531"/>
      <c r="E1341" s="532"/>
      <c r="F1341" s="85"/>
      <c r="G1341" s="85"/>
    </row>
    <row r="1342" spans="1:7" x14ac:dyDescent="0.2">
      <c r="A1342" s="533"/>
      <c r="B1342" s="529"/>
      <c r="C1342" s="530"/>
      <c r="D1342" s="531"/>
      <c r="E1342" s="532"/>
      <c r="F1342" s="85"/>
      <c r="G1342" s="85"/>
    </row>
    <row r="1343" spans="1:7" x14ac:dyDescent="0.2">
      <c r="A1343" s="533"/>
      <c r="B1343" s="529"/>
      <c r="C1343" s="530"/>
      <c r="D1343" s="531"/>
      <c r="E1343" s="532"/>
      <c r="F1343" s="85"/>
      <c r="G1343" s="85"/>
    </row>
    <row r="1344" spans="1:7" x14ac:dyDescent="0.2">
      <c r="A1344" s="533"/>
      <c r="B1344" s="529"/>
      <c r="C1344" s="530"/>
      <c r="D1344" s="531"/>
      <c r="E1344" s="532"/>
      <c r="F1344" s="85"/>
      <c r="G1344" s="85"/>
    </row>
    <row r="1345" spans="1:7" x14ac:dyDescent="0.2">
      <c r="A1345" s="533"/>
      <c r="B1345" s="529"/>
      <c r="C1345" s="530"/>
      <c r="D1345" s="531"/>
      <c r="E1345" s="532"/>
      <c r="F1345" s="85"/>
      <c r="G1345" s="85"/>
    </row>
    <row r="1346" spans="1:7" x14ac:dyDescent="0.2">
      <c r="A1346" s="533"/>
      <c r="B1346" s="529"/>
      <c r="C1346" s="530"/>
      <c r="D1346" s="531"/>
      <c r="E1346" s="532"/>
      <c r="F1346" s="85"/>
      <c r="G1346" s="85"/>
    </row>
    <row r="1347" spans="1:7" x14ac:dyDescent="0.2">
      <c r="A1347" s="533"/>
      <c r="B1347" s="529"/>
      <c r="C1347" s="530"/>
      <c r="D1347" s="531"/>
      <c r="E1347" s="532"/>
      <c r="F1347" s="85"/>
      <c r="G1347" s="85"/>
    </row>
    <row r="1348" spans="1:7" x14ac:dyDescent="0.2">
      <c r="A1348" s="533"/>
      <c r="B1348" s="529"/>
      <c r="C1348" s="530"/>
      <c r="D1348" s="531"/>
      <c r="E1348" s="532"/>
      <c r="F1348" s="85"/>
      <c r="G1348" s="85"/>
    </row>
    <row r="1349" spans="1:7" x14ac:dyDescent="0.2">
      <c r="A1349" s="533"/>
      <c r="B1349" s="529"/>
      <c r="C1349" s="530"/>
      <c r="D1349" s="531"/>
      <c r="E1349" s="532"/>
      <c r="F1349" s="85"/>
      <c r="G1349" s="85"/>
    </row>
    <row r="1350" spans="1:7" x14ac:dyDescent="0.2">
      <c r="A1350" s="533"/>
      <c r="B1350" s="529"/>
      <c r="C1350" s="530"/>
      <c r="D1350" s="531"/>
      <c r="E1350" s="532"/>
      <c r="F1350" s="85"/>
      <c r="G1350" s="85"/>
    </row>
    <row r="1351" spans="1:7" x14ac:dyDescent="0.2">
      <c r="A1351" s="533"/>
      <c r="B1351" s="529"/>
      <c r="C1351" s="530"/>
      <c r="D1351" s="531"/>
      <c r="E1351" s="532"/>
      <c r="F1351" s="85"/>
      <c r="G1351" s="85"/>
    </row>
    <row r="1352" spans="1:7" x14ac:dyDescent="0.2">
      <c r="A1352" s="533"/>
      <c r="B1352" s="529"/>
      <c r="C1352" s="530"/>
      <c r="D1352" s="531"/>
      <c r="E1352" s="532"/>
      <c r="F1352" s="85"/>
      <c r="G1352" s="85"/>
    </row>
    <row r="1353" spans="1:7" x14ac:dyDescent="0.2">
      <c r="A1353" s="533"/>
      <c r="B1353" s="529"/>
      <c r="C1353" s="530"/>
      <c r="D1353" s="531"/>
      <c r="E1353" s="532"/>
      <c r="F1353" s="85"/>
      <c r="G1353" s="85"/>
    </row>
    <row r="1354" spans="1:7" x14ac:dyDescent="0.2">
      <c r="A1354" s="533"/>
      <c r="B1354" s="529"/>
      <c r="C1354" s="530"/>
      <c r="D1354" s="531"/>
      <c r="E1354" s="532"/>
      <c r="F1354" s="85"/>
      <c r="G1354" s="85"/>
    </row>
    <row r="1355" spans="1:7" x14ac:dyDescent="0.2">
      <c r="A1355" s="533"/>
      <c r="B1355" s="529"/>
      <c r="C1355" s="530"/>
      <c r="D1355" s="531"/>
      <c r="E1355" s="532"/>
      <c r="F1355" s="85"/>
      <c r="G1355" s="85"/>
    </row>
    <row r="1356" spans="1:7" x14ac:dyDescent="0.2">
      <c r="A1356" s="533"/>
      <c r="B1356" s="529"/>
      <c r="C1356" s="530"/>
      <c r="D1356" s="531"/>
      <c r="E1356" s="532"/>
      <c r="F1356" s="85"/>
      <c r="G1356" s="85"/>
    </row>
    <row r="1357" spans="1:7" x14ac:dyDescent="0.2">
      <c r="A1357" s="533"/>
      <c r="B1357" s="529"/>
      <c r="C1357" s="530"/>
      <c r="D1357" s="531"/>
      <c r="E1357" s="532"/>
      <c r="F1357" s="85"/>
      <c r="G1357" s="85"/>
    </row>
    <row r="1358" spans="1:7" x14ac:dyDescent="0.2">
      <c r="A1358" s="533"/>
      <c r="B1358" s="529"/>
      <c r="C1358" s="530"/>
      <c r="D1358" s="531"/>
      <c r="E1358" s="532"/>
      <c r="F1358" s="85"/>
      <c r="G1358" s="85"/>
    </row>
    <row r="1359" spans="1:7" x14ac:dyDescent="0.2">
      <c r="A1359" s="533"/>
      <c r="B1359" s="529"/>
      <c r="C1359" s="530"/>
      <c r="D1359" s="531"/>
      <c r="E1359" s="532"/>
      <c r="F1359" s="85"/>
      <c r="G1359" s="85"/>
    </row>
    <row r="1360" spans="1:7" x14ac:dyDescent="0.2">
      <c r="A1360" s="533"/>
      <c r="B1360" s="529"/>
      <c r="C1360" s="530"/>
      <c r="D1360" s="531"/>
      <c r="E1360" s="532"/>
      <c r="F1360" s="85"/>
      <c r="G1360" s="85"/>
    </row>
    <row r="1361" spans="1:7" x14ac:dyDescent="0.2">
      <c r="A1361" s="533"/>
      <c r="B1361" s="529"/>
      <c r="C1361" s="530"/>
      <c r="D1361" s="531"/>
      <c r="E1361" s="532"/>
      <c r="F1361" s="85"/>
      <c r="G1361" s="85"/>
    </row>
    <row r="1362" spans="1:7" x14ac:dyDescent="0.2">
      <c r="A1362" s="533"/>
      <c r="B1362" s="529"/>
      <c r="C1362" s="530"/>
      <c r="D1362" s="531"/>
      <c r="E1362" s="532"/>
      <c r="F1362" s="85"/>
      <c r="G1362" s="85"/>
    </row>
    <row r="1363" spans="1:7" x14ac:dyDescent="0.2">
      <c r="A1363" s="533"/>
      <c r="B1363" s="529"/>
      <c r="C1363" s="530"/>
      <c r="D1363" s="531"/>
      <c r="E1363" s="532"/>
      <c r="F1363" s="85"/>
      <c r="G1363" s="85"/>
    </row>
    <row r="1364" spans="1:7" x14ac:dyDescent="0.2">
      <c r="A1364" s="533"/>
      <c r="B1364" s="529"/>
      <c r="C1364" s="530"/>
      <c r="D1364" s="531"/>
      <c r="E1364" s="532"/>
      <c r="F1364" s="85"/>
      <c r="G1364" s="85"/>
    </row>
    <row r="1365" spans="1:7" x14ac:dyDescent="0.2">
      <c r="A1365" s="533"/>
      <c r="B1365" s="529"/>
      <c r="C1365" s="530"/>
      <c r="D1365" s="531"/>
      <c r="E1365" s="532"/>
      <c r="F1365" s="85"/>
      <c r="G1365" s="85"/>
    </row>
    <row r="1366" spans="1:7" x14ac:dyDescent="0.2">
      <c r="A1366" s="533"/>
      <c r="B1366" s="529"/>
      <c r="C1366" s="530"/>
      <c r="D1366" s="531"/>
      <c r="E1366" s="532"/>
      <c r="F1366" s="85"/>
      <c r="G1366" s="85"/>
    </row>
    <row r="1367" spans="1:7" x14ac:dyDescent="0.2">
      <c r="A1367" s="533"/>
      <c r="B1367" s="529"/>
      <c r="C1367" s="530"/>
      <c r="D1367" s="531"/>
      <c r="E1367" s="532"/>
      <c r="F1367" s="85"/>
      <c r="G1367" s="85"/>
    </row>
    <row r="1368" spans="1:7" x14ac:dyDescent="0.2">
      <c r="A1368" s="533"/>
      <c r="B1368" s="529"/>
      <c r="C1368" s="530"/>
      <c r="D1368" s="531"/>
      <c r="E1368" s="532"/>
      <c r="F1368" s="85"/>
      <c r="G1368" s="85"/>
    </row>
    <row r="1369" spans="1:7" x14ac:dyDescent="0.2">
      <c r="A1369" s="533"/>
      <c r="B1369" s="529"/>
      <c r="C1369" s="530"/>
      <c r="D1369" s="531"/>
      <c r="E1369" s="532"/>
      <c r="F1369" s="85"/>
      <c r="G1369" s="85"/>
    </row>
    <row r="1370" spans="1:7" x14ac:dyDescent="0.2">
      <c r="A1370" s="533"/>
      <c r="B1370" s="529"/>
      <c r="C1370" s="530"/>
      <c r="D1370" s="531"/>
      <c r="E1370" s="532"/>
      <c r="F1370" s="85"/>
      <c r="G1370" s="85"/>
    </row>
    <row r="1371" spans="1:7" x14ac:dyDescent="0.2">
      <c r="A1371" s="533"/>
      <c r="B1371" s="529"/>
      <c r="C1371" s="530"/>
      <c r="D1371" s="531"/>
      <c r="E1371" s="532"/>
      <c r="F1371" s="85"/>
      <c r="G1371" s="85"/>
    </row>
    <row r="1372" spans="1:7" x14ac:dyDescent="0.2">
      <c r="A1372" s="533"/>
      <c r="B1372" s="529"/>
      <c r="C1372" s="530"/>
      <c r="D1372" s="531"/>
      <c r="E1372" s="532"/>
      <c r="F1372" s="85"/>
      <c r="G1372" s="85"/>
    </row>
    <row r="1373" spans="1:7" x14ac:dyDescent="0.2">
      <c r="A1373" s="533"/>
      <c r="B1373" s="529"/>
      <c r="C1373" s="530"/>
      <c r="D1373" s="531"/>
      <c r="E1373" s="532"/>
      <c r="F1373" s="85"/>
      <c r="G1373" s="85"/>
    </row>
    <row r="1374" spans="1:7" x14ac:dyDescent="0.2">
      <c r="A1374" s="533"/>
      <c r="B1374" s="529"/>
      <c r="C1374" s="530"/>
      <c r="D1374" s="531"/>
      <c r="E1374" s="532"/>
      <c r="F1374" s="85"/>
      <c r="G1374" s="85"/>
    </row>
    <row r="1375" spans="1:7" x14ac:dyDescent="0.2">
      <c r="A1375" s="533"/>
      <c r="B1375" s="529"/>
      <c r="C1375" s="530"/>
      <c r="D1375" s="531"/>
      <c r="E1375" s="532"/>
      <c r="F1375" s="85"/>
      <c r="G1375" s="85"/>
    </row>
    <row r="1376" spans="1:7" x14ac:dyDescent="0.2">
      <c r="A1376" s="533"/>
      <c r="B1376" s="529"/>
      <c r="C1376" s="530"/>
      <c r="D1376" s="531"/>
      <c r="E1376" s="532"/>
      <c r="F1376" s="85"/>
      <c r="G1376" s="85"/>
    </row>
    <row r="1377" spans="1:7" x14ac:dyDescent="0.2">
      <c r="A1377" s="533"/>
      <c r="B1377" s="529"/>
      <c r="C1377" s="530"/>
      <c r="D1377" s="531"/>
      <c r="E1377" s="532"/>
      <c r="F1377" s="85"/>
      <c r="G1377" s="85"/>
    </row>
    <row r="1378" spans="1:7" x14ac:dyDescent="0.2">
      <c r="A1378" s="533"/>
      <c r="B1378" s="529"/>
      <c r="C1378" s="530"/>
      <c r="D1378" s="531"/>
      <c r="E1378" s="532"/>
      <c r="F1378" s="85"/>
      <c r="G1378" s="85"/>
    </row>
    <row r="1379" spans="1:7" x14ac:dyDescent="0.2">
      <c r="A1379" s="533"/>
      <c r="B1379" s="529"/>
      <c r="C1379" s="530"/>
      <c r="D1379" s="531"/>
      <c r="E1379" s="532"/>
      <c r="F1379" s="85"/>
      <c r="G1379" s="85"/>
    </row>
    <row r="1380" spans="1:7" x14ac:dyDescent="0.2">
      <c r="A1380" s="533"/>
      <c r="B1380" s="529"/>
      <c r="C1380" s="530"/>
      <c r="D1380" s="531"/>
      <c r="E1380" s="532"/>
      <c r="F1380" s="85"/>
      <c r="G1380" s="85"/>
    </row>
    <row r="1381" spans="1:7" x14ac:dyDescent="0.2">
      <c r="A1381" s="533"/>
      <c r="B1381" s="529"/>
      <c r="C1381" s="530"/>
      <c r="D1381" s="531"/>
      <c r="E1381" s="532"/>
      <c r="F1381" s="85"/>
      <c r="G1381" s="85"/>
    </row>
    <row r="1382" spans="1:7" x14ac:dyDescent="0.2">
      <c r="A1382" s="533"/>
      <c r="B1382" s="529"/>
      <c r="C1382" s="530"/>
      <c r="D1382" s="531"/>
      <c r="E1382" s="532"/>
      <c r="F1382" s="85"/>
      <c r="G1382" s="85"/>
    </row>
    <row r="1383" spans="1:7" x14ac:dyDescent="0.2">
      <c r="A1383" s="533"/>
      <c r="B1383" s="529"/>
      <c r="C1383" s="530"/>
      <c r="D1383" s="531"/>
      <c r="E1383" s="532"/>
      <c r="F1383" s="85"/>
      <c r="G1383" s="85"/>
    </row>
    <row r="1384" spans="1:7" x14ac:dyDescent="0.2">
      <c r="A1384" s="533"/>
      <c r="B1384" s="529"/>
      <c r="C1384" s="530"/>
      <c r="D1384" s="531"/>
      <c r="E1384" s="532"/>
      <c r="F1384" s="85"/>
      <c r="G1384" s="85"/>
    </row>
    <row r="1385" spans="1:7" x14ac:dyDescent="0.2">
      <c r="A1385" s="533"/>
      <c r="B1385" s="529"/>
      <c r="C1385" s="530"/>
      <c r="D1385" s="531"/>
      <c r="E1385" s="532"/>
      <c r="F1385" s="85"/>
      <c r="G1385" s="85"/>
    </row>
    <row r="1386" spans="1:7" x14ac:dyDescent="0.2">
      <c r="A1386" s="533"/>
      <c r="B1386" s="529"/>
      <c r="C1386" s="530"/>
      <c r="D1386" s="531"/>
      <c r="E1386" s="532"/>
      <c r="F1386" s="85"/>
      <c r="G1386" s="85"/>
    </row>
    <row r="1387" spans="1:7" x14ac:dyDescent="0.2">
      <c r="A1387" s="533"/>
      <c r="B1387" s="529"/>
      <c r="C1387" s="530"/>
      <c r="D1387" s="531"/>
      <c r="E1387" s="532"/>
      <c r="F1387" s="85"/>
      <c r="G1387" s="85"/>
    </row>
    <row r="1388" spans="1:7" x14ac:dyDescent="0.2">
      <c r="A1388" s="533"/>
      <c r="B1388" s="529"/>
      <c r="C1388" s="530"/>
      <c r="D1388" s="531"/>
      <c r="E1388" s="532"/>
      <c r="F1388" s="85"/>
      <c r="G1388" s="85"/>
    </row>
    <row r="1389" spans="1:7" x14ac:dyDescent="0.2">
      <c r="A1389" s="533"/>
      <c r="B1389" s="529"/>
      <c r="C1389" s="530"/>
      <c r="D1389" s="531"/>
      <c r="E1389" s="532"/>
      <c r="F1389" s="85"/>
      <c r="G1389" s="85"/>
    </row>
    <row r="1390" spans="1:7" x14ac:dyDescent="0.2">
      <c r="A1390" s="533"/>
      <c r="B1390" s="529"/>
      <c r="C1390" s="530"/>
      <c r="D1390" s="531"/>
      <c r="E1390" s="532"/>
      <c r="F1390" s="85"/>
      <c r="G1390" s="85"/>
    </row>
    <row r="1391" spans="1:7" x14ac:dyDescent="0.2">
      <c r="A1391" s="533"/>
      <c r="B1391" s="529"/>
      <c r="C1391" s="530"/>
      <c r="D1391" s="531"/>
      <c r="E1391" s="532"/>
      <c r="F1391" s="85"/>
      <c r="G1391" s="85"/>
    </row>
    <row r="1392" spans="1:7" x14ac:dyDescent="0.2">
      <c r="A1392" s="533"/>
      <c r="B1392" s="529"/>
      <c r="C1392" s="530"/>
      <c r="D1392" s="531"/>
      <c r="E1392" s="532"/>
      <c r="F1392" s="85"/>
      <c r="G1392" s="85"/>
    </row>
    <row r="1393" spans="1:7" x14ac:dyDescent="0.2">
      <c r="A1393" s="533"/>
      <c r="B1393" s="529"/>
      <c r="C1393" s="530"/>
      <c r="D1393" s="531"/>
      <c r="E1393" s="532"/>
      <c r="F1393" s="85"/>
      <c r="G1393" s="85"/>
    </row>
    <row r="1394" spans="1:7" x14ac:dyDescent="0.2">
      <c r="A1394" s="533"/>
      <c r="B1394" s="529"/>
      <c r="C1394" s="530"/>
      <c r="D1394" s="531"/>
      <c r="E1394" s="532"/>
      <c r="F1394" s="85"/>
      <c r="G1394" s="85"/>
    </row>
    <row r="1395" spans="1:7" x14ac:dyDescent="0.2">
      <c r="A1395" s="533"/>
      <c r="B1395" s="529"/>
      <c r="C1395" s="530"/>
      <c r="D1395" s="531"/>
      <c r="E1395" s="532"/>
      <c r="F1395" s="85"/>
      <c r="G1395" s="85"/>
    </row>
    <row r="1396" spans="1:7" x14ac:dyDescent="0.2">
      <c r="A1396" s="533"/>
      <c r="B1396" s="529"/>
      <c r="C1396" s="530"/>
      <c r="D1396" s="531"/>
      <c r="E1396" s="532"/>
      <c r="F1396" s="85"/>
      <c r="G1396" s="85"/>
    </row>
    <row r="1397" spans="1:7" x14ac:dyDescent="0.2">
      <c r="A1397" s="533"/>
      <c r="B1397" s="529"/>
      <c r="C1397" s="530"/>
      <c r="D1397" s="531"/>
      <c r="E1397" s="532"/>
      <c r="F1397" s="85"/>
      <c r="G1397" s="85"/>
    </row>
    <row r="1398" spans="1:7" x14ac:dyDescent="0.2">
      <c r="A1398" s="533"/>
      <c r="B1398" s="529"/>
      <c r="C1398" s="530"/>
      <c r="D1398" s="531"/>
      <c r="E1398" s="532"/>
      <c r="F1398" s="85"/>
      <c r="G1398" s="85"/>
    </row>
    <row r="1399" spans="1:7" x14ac:dyDescent="0.2">
      <c r="A1399" s="533"/>
      <c r="B1399" s="529"/>
      <c r="C1399" s="530"/>
      <c r="D1399" s="531"/>
      <c r="E1399" s="532"/>
      <c r="F1399" s="85"/>
      <c r="G1399" s="85"/>
    </row>
    <row r="1400" spans="1:7" x14ac:dyDescent="0.2">
      <c r="A1400" s="533"/>
      <c r="B1400" s="529"/>
      <c r="C1400" s="530"/>
      <c r="D1400" s="531"/>
      <c r="E1400" s="532"/>
      <c r="F1400" s="85"/>
      <c r="G1400" s="85"/>
    </row>
    <row r="1401" spans="1:7" x14ac:dyDescent="0.2">
      <c r="A1401" s="533"/>
      <c r="B1401" s="529"/>
      <c r="C1401" s="530"/>
      <c r="D1401" s="531"/>
      <c r="E1401" s="532"/>
      <c r="F1401" s="85"/>
      <c r="G1401" s="85"/>
    </row>
    <row r="1402" spans="1:7" x14ac:dyDescent="0.2">
      <c r="A1402" s="533"/>
      <c r="B1402" s="529"/>
      <c r="C1402" s="530"/>
      <c r="D1402" s="531"/>
      <c r="E1402" s="532"/>
      <c r="F1402" s="85"/>
      <c r="G1402" s="85"/>
    </row>
    <row r="1403" spans="1:7" x14ac:dyDescent="0.2">
      <c r="A1403" s="533"/>
      <c r="B1403" s="529"/>
      <c r="C1403" s="530"/>
      <c r="D1403" s="531"/>
      <c r="E1403" s="532"/>
      <c r="F1403" s="85"/>
      <c r="G1403" s="85"/>
    </row>
    <row r="1404" spans="1:7" x14ac:dyDescent="0.2">
      <c r="A1404" s="533"/>
      <c r="B1404" s="529"/>
      <c r="C1404" s="530"/>
      <c r="D1404" s="531"/>
      <c r="E1404" s="532"/>
      <c r="F1404" s="85"/>
      <c r="G1404" s="85"/>
    </row>
    <row r="1405" spans="1:7" x14ac:dyDescent="0.2">
      <c r="A1405" s="533"/>
      <c r="B1405" s="529"/>
      <c r="C1405" s="530"/>
      <c r="D1405" s="531"/>
      <c r="E1405" s="532"/>
      <c r="F1405" s="85"/>
      <c r="G1405" s="85"/>
    </row>
    <row r="1406" spans="1:7" x14ac:dyDescent="0.2">
      <c r="A1406" s="533"/>
      <c r="B1406" s="529"/>
      <c r="C1406" s="530"/>
      <c r="D1406" s="531"/>
      <c r="E1406" s="532"/>
      <c r="F1406" s="85"/>
      <c r="G1406" s="85"/>
    </row>
    <row r="1407" spans="1:7" x14ac:dyDescent="0.2">
      <c r="A1407" s="533"/>
      <c r="B1407" s="529"/>
      <c r="C1407" s="530"/>
      <c r="D1407" s="531"/>
      <c r="E1407" s="532"/>
      <c r="F1407" s="85"/>
      <c r="G1407" s="85"/>
    </row>
    <row r="1408" spans="1:7" x14ac:dyDescent="0.2">
      <c r="A1408" s="533"/>
      <c r="B1408" s="529"/>
      <c r="C1408" s="530"/>
      <c r="D1408" s="531"/>
      <c r="E1408" s="532"/>
      <c r="F1408" s="85"/>
      <c r="G1408" s="85"/>
    </row>
    <row r="1409" spans="1:7" x14ac:dyDescent="0.2">
      <c r="A1409" s="533"/>
      <c r="B1409" s="529"/>
      <c r="C1409" s="530"/>
      <c r="D1409" s="531"/>
      <c r="E1409" s="532"/>
      <c r="F1409" s="85"/>
      <c r="G1409" s="85"/>
    </row>
    <row r="1410" spans="1:7" x14ac:dyDescent="0.2">
      <c r="A1410" s="533"/>
      <c r="B1410" s="529"/>
      <c r="C1410" s="530"/>
      <c r="D1410" s="531"/>
      <c r="E1410" s="532"/>
      <c r="F1410" s="85"/>
      <c r="G1410" s="85"/>
    </row>
    <row r="1411" spans="1:7" x14ac:dyDescent="0.2">
      <c r="A1411" s="533"/>
      <c r="B1411" s="529"/>
      <c r="C1411" s="530"/>
      <c r="D1411" s="531"/>
      <c r="E1411" s="532"/>
      <c r="F1411" s="85"/>
      <c r="G1411" s="85"/>
    </row>
    <row r="1412" spans="1:7" x14ac:dyDescent="0.2">
      <c r="A1412" s="533"/>
      <c r="B1412" s="529"/>
      <c r="C1412" s="530"/>
      <c r="D1412" s="531"/>
      <c r="E1412" s="532"/>
      <c r="F1412" s="85"/>
      <c r="G1412" s="85"/>
    </row>
    <row r="1413" spans="1:7" x14ac:dyDescent="0.2">
      <c r="A1413" s="533"/>
      <c r="B1413" s="529"/>
      <c r="C1413" s="530"/>
      <c r="D1413" s="531"/>
      <c r="E1413" s="532"/>
      <c r="F1413" s="85"/>
      <c r="G1413" s="85"/>
    </row>
    <row r="1414" spans="1:7" x14ac:dyDescent="0.2">
      <c r="A1414" s="533"/>
      <c r="B1414" s="529"/>
      <c r="C1414" s="530"/>
      <c r="D1414" s="531"/>
      <c r="E1414" s="532"/>
      <c r="F1414" s="85"/>
      <c r="G1414" s="85"/>
    </row>
    <row r="1415" spans="1:7" x14ac:dyDescent="0.2">
      <c r="A1415" s="533"/>
      <c r="B1415" s="529"/>
      <c r="C1415" s="530"/>
      <c r="D1415" s="531"/>
      <c r="E1415" s="532"/>
      <c r="F1415" s="85"/>
      <c r="G1415" s="85"/>
    </row>
    <row r="1416" spans="1:7" x14ac:dyDescent="0.2">
      <c r="A1416" s="533"/>
      <c r="B1416" s="529"/>
      <c r="C1416" s="530"/>
      <c r="D1416" s="531"/>
      <c r="E1416" s="532"/>
      <c r="F1416" s="85"/>
      <c r="G1416" s="85"/>
    </row>
    <row r="1417" spans="1:7" x14ac:dyDescent="0.2">
      <c r="A1417" s="533"/>
      <c r="B1417" s="529"/>
      <c r="C1417" s="530"/>
      <c r="D1417" s="531"/>
      <c r="E1417" s="532"/>
      <c r="F1417" s="85"/>
      <c r="G1417" s="85"/>
    </row>
    <row r="1418" spans="1:7" x14ac:dyDescent="0.2">
      <c r="A1418" s="533"/>
      <c r="B1418" s="529"/>
      <c r="C1418" s="530"/>
      <c r="D1418" s="531"/>
      <c r="E1418" s="532"/>
      <c r="F1418" s="85"/>
      <c r="G1418" s="85"/>
    </row>
    <row r="1419" spans="1:7" x14ac:dyDescent="0.2">
      <c r="A1419" s="533"/>
      <c r="B1419" s="529"/>
      <c r="C1419" s="530"/>
      <c r="D1419" s="531"/>
      <c r="E1419" s="532"/>
      <c r="F1419" s="85"/>
      <c r="G1419" s="85"/>
    </row>
    <row r="1420" spans="1:7" x14ac:dyDescent="0.2">
      <c r="A1420" s="533"/>
      <c r="B1420" s="529"/>
      <c r="C1420" s="530"/>
      <c r="D1420" s="531"/>
      <c r="E1420" s="532"/>
      <c r="F1420" s="85"/>
      <c r="G1420" s="85"/>
    </row>
    <row r="1421" spans="1:7" x14ac:dyDescent="0.2">
      <c r="A1421" s="533"/>
      <c r="B1421" s="529"/>
      <c r="C1421" s="530"/>
      <c r="D1421" s="531"/>
      <c r="E1421" s="532"/>
      <c r="F1421" s="85"/>
      <c r="G1421" s="85"/>
    </row>
    <row r="1422" spans="1:7" x14ac:dyDescent="0.2">
      <c r="A1422" s="533"/>
      <c r="B1422" s="529"/>
      <c r="C1422" s="530"/>
      <c r="D1422" s="531"/>
      <c r="E1422" s="532"/>
      <c r="F1422" s="85"/>
      <c r="G1422" s="85"/>
    </row>
    <row r="1423" spans="1:7" x14ac:dyDescent="0.2">
      <c r="A1423" s="533"/>
      <c r="B1423" s="529"/>
      <c r="C1423" s="530"/>
      <c r="D1423" s="531"/>
      <c r="E1423" s="532"/>
      <c r="F1423" s="85"/>
      <c r="G1423" s="85"/>
    </row>
    <row r="1424" spans="1:7" x14ac:dyDescent="0.2">
      <c r="A1424" s="533"/>
      <c r="B1424" s="529"/>
      <c r="C1424" s="530"/>
      <c r="D1424" s="531"/>
      <c r="E1424" s="532"/>
      <c r="F1424" s="85"/>
      <c r="G1424" s="85"/>
    </row>
    <row r="1425" spans="1:7" x14ac:dyDescent="0.2">
      <c r="A1425" s="533"/>
      <c r="B1425" s="529"/>
      <c r="C1425" s="530"/>
      <c r="D1425" s="531"/>
      <c r="E1425" s="532"/>
      <c r="F1425" s="85"/>
      <c r="G1425" s="85"/>
    </row>
    <row r="1426" spans="1:7" x14ac:dyDescent="0.2">
      <c r="A1426" s="533"/>
      <c r="B1426" s="529"/>
      <c r="C1426" s="530"/>
      <c r="D1426" s="531"/>
      <c r="E1426" s="532"/>
      <c r="F1426" s="85"/>
      <c r="G1426" s="85"/>
    </row>
    <row r="1427" spans="1:7" x14ac:dyDescent="0.2">
      <c r="A1427" s="533"/>
      <c r="B1427" s="529"/>
      <c r="C1427" s="530"/>
      <c r="D1427" s="531"/>
      <c r="E1427" s="532"/>
      <c r="F1427" s="85"/>
      <c r="G1427" s="85"/>
    </row>
    <row r="1428" spans="1:7" x14ac:dyDescent="0.2">
      <c r="A1428" s="533"/>
      <c r="B1428" s="529"/>
      <c r="C1428" s="530"/>
      <c r="D1428" s="531"/>
      <c r="E1428" s="532"/>
      <c r="F1428" s="85"/>
      <c r="G1428" s="85"/>
    </row>
    <row r="1429" spans="1:7" x14ac:dyDescent="0.2">
      <c r="A1429" s="533"/>
      <c r="B1429" s="529"/>
      <c r="C1429" s="530"/>
      <c r="D1429" s="531"/>
      <c r="E1429" s="532"/>
      <c r="F1429" s="85"/>
      <c r="G1429" s="85"/>
    </row>
    <row r="1430" spans="1:7" x14ac:dyDescent="0.2">
      <c r="A1430" s="533"/>
      <c r="B1430" s="529"/>
      <c r="C1430" s="530"/>
      <c r="D1430" s="531"/>
      <c r="E1430" s="532"/>
      <c r="F1430" s="85"/>
      <c r="G1430" s="85"/>
    </row>
    <row r="1431" spans="1:7" x14ac:dyDescent="0.2">
      <c r="A1431" s="533"/>
      <c r="B1431" s="529"/>
      <c r="C1431" s="530"/>
      <c r="D1431" s="531"/>
      <c r="E1431" s="532"/>
      <c r="F1431" s="85"/>
      <c r="G1431" s="85"/>
    </row>
    <row r="1432" spans="1:7" x14ac:dyDescent="0.2">
      <c r="A1432" s="533"/>
      <c r="B1432" s="529"/>
      <c r="C1432" s="530"/>
      <c r="D1432" s="531"/>
      <c r="E1432" s="532"/>
      <c r="F1432" s="85"/>
      <c r="G1432" s="85"/>
    </row>
    <row r="1433" spans="1:7" x14ac:dyDescent="0.2">
      <c r="A1433" s="533"/>
      <c r="B1433" s="529"/>
      <c r="C1433" s="530"/>
      <c r="D1433" s="531"/>
      <c r="E1433" s="532"/>
      <c r="F1433" s="85"/>
      <c r="G1433" s="85"/>
    </row>
    <row r="1434" spans="1:7" x14ac:dyDescent="0.2">
      <c r="A1434" s="533"/>
      <c r="B1434" s="529"/>
      <c r="C1434" s="530"/>
      <c r="D1434" s="531"/>
      <c r="E1434" s="532"/>
      <c r="F1434" s="85"/>
      <c r="G1434" s="85"/>
    </row>
    <row r="1435" spans="1:7" x14ac:dyDescent="0.2">
      <c r="A1435" s="533"/>
      <c r="B1435" s="529"/>
      <c r="C1435" s="530"/>
      <c r="D1435" s="531"/>
      <c r="E1435" s="532"/>
      <c r="F1435" s="85"/>
      <c r="G1435" s="85"/>
    </row>
    <row r="1436" spans="1:7" x14ac:dyDescent="0.2">
      <c r="A1436" s="533"/>
      <c r="B1436" s="529"/>
      <c r="C1436" s="530"/>
      <c r="D1436" s="531"/>
      <c r="E1436" s="532"/>
      <c r="F1436" s="85"/>
      <c r="G1436" s="85"/>
    </row>
    <row r="1437" spans="1:7" x14ac:dyDescent="0.2">
      <c r="A1437" s="533"/>
      <c r="B1437" s="529"/>
      <c r="C1437" s="530"/>
      <c r="D1437" s="531"/>
      <c r="E1437" s="532"/>
      <c r="F1437" s="85"/>
      <c r="G1437" s="85"/>
    </row>
    <row r="1438" spans="1:7" x14ac:dyDescent="0.2">
      <c r="A1438" s="533"/>
      <c r="B1438" s="529"/>
      <c r="C1438" s="530"/>
      <c r="D1438" s="531"/>
      <c r="E1438" s="532"/>
      <c r="F1438" s="85"/>
      <c r="G1438" s="85"/>
    </row>
    <row r="1439" spans="1:7" x14ac:dyDescent="0.2">
      <c r="A1439" s="533"/>
      <c r="B1439" s="529"/>
      <c r="C1439" s="530"/>
      <c r="D1439" s="531"/>
      <c r="E1439" s="532"/>
      <c r="F1439" s="85"/>
      <c r="G1439" s="85"/>
    </row>
    <row r="1440" spans="1:7" x14ac:dyDescent="0.2">
      <c r="A1440" s="533"/>
      <c r="B1440" s="529"/>
      <c r="C1440" s="530"/>
      <c r="D1440" s="531"/>
      <c r="E1440" s="532"/>
      <c r="F1440" s="85"/>
      <c r="G1440" s="85"/>
    </row>
    <row r="1441" spans="1:7" x14ac:dyDescent="0.2">
      <c r="A1441" s="533"/>
      <c r="B1441" s="529"/>
      <c r="C1441" s="530"/>
      <c r="D1441" s="531"/>
      <c r="E1441" s="532"/>
      <c r="F1441" s="85"/>
      <c r="G1441" s="85"/>
    </row>
    <row r="1442" spans="1:7" x14ac:dyDescent="0.2">
      <c r="A1442" s="533"/>
      <c r="B1442" s="529"/>
      <c r="C1442" s="530"/>
      <c r="D1442" s="531"/>
      <c r="E1442" s="532"/>
      <c r="F1442" s="85"/>
      <c r="G1442" s="85"/>
    </row>
    <row r="1443" spans="1:7" x14ac:dyDescent="0.2">
      <c r="A1443" s="533"/>
      <c r="B1443" s="529"/>
      <c r="C1443" s="530"/>
      <c r="D1443" s="531"/>
      <c r="E1443" s="532"/>
      <c r="F1443" s="85"/>
      <c r="G1443" s="85"/>
    </row>
    <row r="1444" spans="1:7" x14ac:dyDescent="0.2">
      <c r="A1444" s="533"/>
      <c r="B1444" s="529"/>
      <c r="C1444" s="530"/>
      <c r="D1444" s="531"/>
      <c r="E1444" s="532"/>
      <c r="F1444" s="85"/>
      <c r="G1444" s="85"/>
    </row>
    <row r="1445" spans="1:7" x14ac:dyDescent="0.2">
      <c r="A1445" s="533"/>
      <c r="B1445" s="529"/>
      <c r="C1445" s="530"/>
      <c r="D1445" s="531"/>
      <c r="E1445" s="532"/>
      <c r="F1445" s="85"/>
      <c r="G1445" s="85"/>
    </row>
    <row r="1446" spans="1:7" x14ac:dyDescent="0.2">
      <c r="A1446" s="533"/>
      <c r="B1446" s="529"/>
      <c r="C1446" s="530"/>
      <c r="D1446" s="531"/>
      <c r="E1446" s="532"/>
      <c r="F1446" s="85"/>
      <c r="G1446" s="85"/>
    </row>
    <row r="1447" spans="1:7" x14ac:dyDescent="0.2">
      <c r="A1447" s="533"/>
      <c r="B1447" s="529"/>
      <c r="C1447" s="530"/>
      <c r="D1447" s="531"/>
      <c r="E1447" s="532"/>
      <c r="F1447" s="85"/>
      <c r="G1447" s="85"/>
    </row>
    <row r="1448" spans="1:7" x14ac:dyDescent="0.2">
      <c r="A1448" s="533"/>
      <c r="B1448" s="529"/>
      <c r="C1448" s="530"/>
      <c r="D1448" s="531"/>
      <c r="E1448" s="532"/>
      <c r="F1448" s="85"/>
      <c r="G1448" s="85"/>
    </row>
    <row r="1449" spans="1:7" x14ac:dyDescent="0.2">
      <c r="A1449" s="533"/>
      <c r="B1449" s="529"/>
      <c r="C1449" s="530"/>
      <c r="D1449" s="531"/>
      <c r="E1449" s="532"/>
      <c r="F1449" s="85"/>
      <c r="G1449" s="85"/>
    </row>
    <row r="1450" spans="1:7" x14ac:dyDescent="0.2">
      <c r="A1450" s="533"/>
      <c r="B1450" s="529"/>
      <c r="C1450" s="530"/>
      <c r="D1450" s="531"/>
      <c r="E1450" s="532"/>
      <c r="F1450" s="85"/>
      <c r="G1450" s="85"/>
    </row>
    <row r="1451" spans="1:7" x14ac:dyDescent="0.2">
      <c r="A1451" s="533"/>
      <c r="B1451" s="529"/>
      <c r="C1451" s="530"/>
      <c r="D1451" s="531"/>
      <c r="E1451" s="532"/>
      <c r="F1451" s="85"/>
      <c r="G1451" s="85"/>
    </row>
    <row r="1452" spans="1:7" x14ac:dyDescent="0.2">
      <c r="A1452" s="533"/>
      <c r="B1452" s="529"/>
      <c r="C1452" s="530"/>
      <c r="D1452" s="531"/>
      <c r="E1452" s="532"/>
      <c r="F1452" s="85"/>
      <c r="G1452" s="85"/>
    </row>
    <row r="1453" spans="1:7" x14ac:dyDescent="0.2">
      <c r="A1453" s="533"/>
      <c r="B1453" s="529"/>
      <c r="C1453" s="530"/>
      <c r="D1453" s="531"/>
      <c r="E1453" s="532"/>
      <c r="F1453" s="85"/>
      <c r="G1453" s="85"/>
    </row>
    <row r="1454" spans="1:7" x14ac:dyDescent="0.2">
      <c r="A1454" s="533"/>
      <c r="B1454" s="529"/>
      <c r="C1454" s="530"/>
      <c r="D1454" s="531"/>
      <c r="E1454" s="532"/>
      <c r="F1454" s="85"/>
      <c r="G1454" s="85"/>
    </row>
    <row r="1455" spans="1:7" x14ac:dyDescent="0.2">
      <c r="A1455" s="533"/>
      <c r="B1455" s="529"/>
      <c r="C1455" s="530"/>
      <c r="D1455" s="531"/>
      <c r="E1455" s="532"/>
      <c r="F1455" s="85"/>
      <c r="G1455" s="85"/>
    </row>
    <row r="1456" spans="1:7" x14ac:dyDescent="0.2">
      <c r="A1456" s="533"/>
      <c r="B1456" s="529"/>
      <c r="C1456" s="530"/>
      <c r="D1456" s="531"/>
      <c r="E1456" s="532"/>
      <c r="F1456" s="85"/>
      <c r="G1456" s="85"/>
    </row>
    <row r="1457" spans="1:7" x14ac:dyDescent="0.2">
      <c r="A1457" s="533"/>
      <c r="B1457" s="529"/>
      <c r="C1457" s="530"/>
      <c r="D1457" s="531"/>
      <c r="E1457" s="532"/>
      <c r="F1457" s="85"/>
      <c r="G1457" s="85"/>
    </row>
    <row r="1458" spans="1:7" x14ac:dyDescent="0.2">
      <c r="A1458" s="533"/>
      <c r="B1458" s="529"/>
      <c r="C1458" s="530"/>
      <c r="D1458" s="531"/>
      <c r="E1458" s="532"/>
      <c r="F1458" s="85"/>
      <c r="G1458" s="85"/>
    </row>
    <row r="1459" spans="1:7" x14ac:dyDescent="0.2">
      <c r="A1459" s="533"/>
      <c r="B1459" s="529"/>
      <c r="C1459" s="530"/>
      <c r="D1459" s="531"/>
      <c r="E1459" s="532"/>
      <c r="F1459" s="85"/>
      <c r="G1459" s="85"/>
    </row>
    <row r="1460" spans="1:7" x14ac:dyDescent="0.2">
      <c r="A1460" s="533"/>
      <c r="B1460" s="529"/>
      <c r="C1460" s="530"/>
      <c r="D1460" s="531"/>
      <c r="E1460" s="532"/>
      <c r="F1460" s="85"/>
      <c r="G1460" s="85"/>
    </row>
    <row r="1461" spans="1:7" x14ac:dyDescent="0.2">
      <c r="A1461" s="533"/>
      <c r="B1461" s="529"/>
      <c r="C1461" s="530"/>
      <c r="D1461" s="531"/>
      <c r="E1461" s="532"/>
      <c r="F1461" s="85"/>
      <c r="G1461" s="85"/>
    </row>
    <row r="1462" spans="1:7" x14ac:dyDescent="0.2">
      <c r="A1462" s="533"/>
      <c r="B1462" s="529"/>
      <c r="C1462" s="530"/>
      <c r="D1462" s="531"/>
      <c r="E1462" s="532"/>
      <c r="F1462" s="85"/>
      <c r="G1462" s="85"/>
    </row>
    <row r="1463" spans="1:7" x14ac:dyDescent="0.2">
      <c r="A1463" s="533"/>
      <c r="B1463" s="529"/>
      <c r="C1463" s="530"/>
      <c r="D1463" s="531"/>
      <c r="E1463" s="532"/>
      <c r="F1463" s="85"/>
      <c r="G1463" s="85"/>
    </row>
    <row r="1464" spans="1:7" x14ac:dyDescent="0.2">
      <c r="A1464" s="533"/>
      <c r="B1464" s="529"/>
      <c r="C1464" s="530"/>
      <c r="D1464" s="531"/>
      <c r="E1464" s="532"/>
      <c r="F1464" s="85"/>
      <c r="G1464" s="85"/>
    </row>
    <row r="1465" spans="1:7" x14ac:dyDescent="0.2">
      <c r="A1465" s="533"/>
      <c r="B1465" s="529"/>
      <c r="C1465" s="530"/>
      <c r="D1465" s="531"/>
      <c r="E1465" s="532"/>
      <c r="F1465" s="85"/>
      <c r="G1465" s="85"/>
    </row>
    <row r="1466" spans="1:7" x14ac:dyDescent="0.2">
      <c r="A1466" s="533"/>
      <c r="B1466" s="529"/>
      <c r="C1466" s="530"/>
      <c r="D1466" s="531"/>
      <c r="E1466" s="532"/>
      <c r="F1466" s="85"/>
      <c r="G1466" s="85"/>
    </row>
    <row r="1467" spans="1:7" x14ac:dyDescent="0.2">
      <c r="A1467" s="533"/>
      <c r="B1467" s="529"/>
      <c r="C1467" s="530"/>
      <c r="D1467" s="531"/>
      <c r="E1467" s="532"/>
      <c r="F1467" s="85"/>
      <c r="G1467" s="85"/>
    </row>
    <row r="1468" spans="1:7" x14ac:dyDescent="0.2">
      <c r="A1468" s="533"/>
      <c r="B1468" s="529"/>
      <c r="C1468" s="530"/>
      <c r="D1468" s="531"/>
      <c r="E1468" s="532"/>
      <c r="F1468" s="85"/>
      <c r="G1468" s="85"/>
    </row>
    <row r="1469" spans="1:7" x14ac:dyDescent="0.2">
      <c r="A1469" s="533"/>
      <c r="B1469" s="529"/>
      <c r="C1469" s="530"/>
      <c r="D1469" s="531"/>
      <c r="E1469" s="532"/>
      <c r="F1469" s="85"/>
      <c r="G1469" s="85"/>
    </row>
    <row r="1470" spans="1:7" x14ac:dyDescent="0.2">
      <c r="A1470" s="533"/>
      <c r="B1470" s="529"/>
      <c r="C1470" s="530"/>
      <c r="D1470" s="531"/>
      <c r="E1470" s="532"/>
      <c r="F1470" s="85"/>
      <c r="G1470" s="85"/>
    </row>
    <row r="1471" spans="1:7" x14ac:dyDescent="0.2">
      <c r="A1471" s="533"/>
      <c r="B1471" s="529"/>
      <c r="C1471" s="530"/>
      <c r="D1471" s="531"/>
      <c r="E1471" s="532"/>
      <c r="F1471" s="85"/>
      <c r="G1471" s="85"/>
    </row>
    <row r="1472" spans="1:7" x14ac:dyDescent="0.2">
      <c r="A1472" s="533"/>
      <c r="B1472" s="529"/>
      <c r="C1472" s="530"/>
      <c r="D1472" s="531"/>
      <c r="E1472" s="532"/>
      <c r="F1472" s="85"/>
      <c r="G1472" s="85"/>
    </row>
    <row r="1473" spans="1:7" x14ac:dyDescent="0.2">
      <c r="A1473" s="533"/>
      <c r="B1473" s="529"/>
      <c r="C1473" s="530"/>
      <c r="D1473" s="531"/>
      <c r="E1473" s="532"/>
      <c r="F1473" s="85"/>
      <c r="G1473" s="85"/>
    </row>
    <row r="1474" spans="1:7" x14ac:dyDescent="0.2">
      <c r="A1474" s="533"/>
      <c r="B1474" s="529"/>
      <c r="C1474" s="530"/>
      <c r="D1474" s="531"/>
      <c r="E1474" s="532"/>
      <c r="F1474" s="85"/>
      <c r="G1474" s="85"/>
    </row>
    <row r="1475" spans="1:7" x14ac:dyDescent="0.2">
      <c r="A1475" s="533"/>
      <c r="B1475" s="529"/>
      <c r="C1475" s="530"/>
      <c r="D1475" s="531"/>
      <c r="E1475" s="532"/>
      <c r="F1475" s="85"/>
      <c r="G1475" s="85"/>
    </row>
    <row r="1476" spans="1:7" x14ac:dyDescent="0.2">
      <c r="A1476" s="533"/>
      <c r="B1476" s="529"/>
      <c r="C1476" s="530"/>
      <c r="D1476" s="531"/>
      <c r="E1476" s="532"/>
      <c r="F1476" s="85"/>
      <c r="G1476" s="85"/>
    </row>
    <row r="1477" spans="1:7" x14ac:dyDescent="0.2">
      <c r="A1477" s="533"/>
      <c r="B1477" s="529"/>
      <c r="C1477" s="530"/>
      <c r="D1477" s="531"/>
      <c r="E1477" s="532"/>
      <c r="F1477" s="85"/>
      <c r="G1477" s="85"/>
    </row>
    <row r="1478" spans="1:7" x14ac:dyDescent="0.2">
      <c r="A1478" s="533"/>
      <c r="B1478" s="529"/>
      <c r="C1478" s="530"/>
      <c r="D1478" s="531"/>
      <c r="E1478" s="532"/>
      <c r="F1478" s="85"/>
      <c r="G1478" s="85"/>
    </row>
    <row r="1479" spans="1:7" x14ac:dyDescent="0.2">
      <c r="A1479" s="533"/>
      <c r="B1479" s="529"/>
      <c r="C1479" s="530"/>
      <c r="D1479" s="531"/>
      <c r="E1479" s="532"/>
      <c r="F1479" s="85"/>
      <c r="G1479" s="85"/>
    </row>
    <row r="1480" spans="1:7" x14ac:dyDescent="0.2">
      <c r="A1480" s="533"/>
      <c r="B1480" s="529"/>
      <c r="C1480" s="530"/>
      <c r="D1480" s="531"/>
      <c r="E1480" s="532"/>
      <c r="F1480" s="85"/>
      <c r="G1480" s="85"/>
    </row>
    <row r="1481" spans="1:7" x14ac:dyDescent="0.2">
      <c r="A1481" s="533"/>
      <c r="B1481" s="529"/>
      <c r="C1481" s="530"/>
      <c r="D1481" s="531"/>
      <c r="E1481" s="532"/>
      <c r="F1481" s="85"/>
      <c r="G1481" s="85"/>
    </row>
    <row r="1482" spans="1:7" x14ac:dyDescent="0.2">
      <c r="A1482" s="533"/>
      <c r="B1482" s="529"/>
      <c r="C1482" s="530"/>
      <c r="D1482" s="531"/>
      <c r="E1482" s="532"/>
      <c r="F1482" s="85"/>
      <c r="G1482" s="85"/>
    </row>
    <row r="1483" spans="1:7" x14ac:dyDescent="0.2">
      <c r="A1483" s="533"/>
      <c r="B1483" s="529"/>
      <c r="C1483" s="530"/>
      <c r="D1483" s="531"/>
      <c r="E1483" s="532"/>
      <c r="F1483" s="85"/>
      <c r="G1483" s="85"/>
    </row>
    <row r="1484" spans="1:7" x14ac:dyDescent="0.2">
      <c r="A1484" s="533"/>
      <c r="B1484" s="529"/>
      <c r="C1484" s="530"/>
      <c r="D1484" s="531"/>
      <c r="E1484" s="532"/>
      <c r="F1484" s="85"/>
      <c r="G1484" s="85"/>
    </row>
    <row r="1485" spans="1:7" x14ac:dyDescent="0.2">
      <c r="A1485" s="533"/>
      <c r="B1485" s="529"/>
      <c r="C1485" s="530"/>
      <c r="D1485" s="531"/>
      <c r="E1485" s="532"/>
      <c r="F1485" s="85"/>
      <c r="G1485" s="85"/>
    </row>
    <row r="1486" spans="1:7" x14ac:dyDescent="0.2">
      <c r="A1486" s="533"/>
      <c r="B1486" s="529"/>
      <c r="C1486" s="530"/>
      <c r="D1486" s="531"/>
      <c r="E1486" s="532"/>
      <c r="F1486" s="85"/>
      <c r="G1486" s="85"/>
    </row>
    <row r="1487" spans="1:7" x14ac:dyDescent="0.2">
      <c r="A1487" s="533"/>
      <c r="B1487" s="529"/>
      <c r="C1487" s="530"/>
      <c r="D1487" s="531"/>
      <c r="E1487" s="532"/>
      <c r="F1487" s="85"/>
      <c r="G1487" s="85"/>
    </row>
    <row r="1488" spans="1:7" x14ac:dyDescent="0.2">
      <c r="A1488" s="533"/>
      <c r="B1488" s="529"/>
      <c r="C1488" s="530"/>
      <c r="D1488" s="531"/>
      <c r="E1488" s="532"/>
      <c r="F1488" s="85"/>
      <c r="G1488" s="85"/>
    </row>
    <row r="1489" spans="1:7" x14ac:dyDescent="0.2">
      <c r="A1489" s="533"/>
      <c r="B1489" s="529"/>
      <c r="C1489" s="530"/>
      <c r="D1489" s="531"/>
      <c r="E1489" s="532"/>
      <c r="F1489" s="85"/>
      <c r="G1489" s="85"/>
    </row>
    <row r="1490" spans="1:7" x14ac:dyDescent="0.2">
      <c r="A1490" s="533"/>
      <c r="B1490" s="529"/>
      <c r="C1490" s="530"/>
      <c r="D1490" s="531"/>
      <c r="E1490" s="532"/>
      <c r="F1490" s="85"/>
      <c r="G1490" s="85"/>
    </row>
    <row r="1491" spans="1:7" x14ac:dyDescent="0.2">
      <c r="A1491" s="533"/>
      <c r="B1491" s="529"/>
      <c r="C1491" s="530"/>
      <c r="D1491" s="531"/>
      <c r="E1491" s="532"/>
      <c r="F1491" s="85"/>
      <c r="G1491" s="85"/>
    </row>
    <row r="1492" spans="1:7" x14ac:dyDescent="0.2">
      <c r="A1492" s="533"/>
      <c r="B1492" s="529"/>
      <c r="C1492" s="530"/>
      <c r="D1492" s="531"/>
      <c r="E1492" s="532"/>
      <c r="F1492" s="85"/>
      <c r="G1492" s="85"/>
    </row>
    <row r="1493" spans="1:7" x14ac:dyDescent="0.2">
      <c r="A1493" s="533"/>
      <c r="B1493" s="529"/>
      <c r="C1493" s="530"/>
      <c r="D1493" s="531"/>
      <c r="E1493" s="532"/>
      <c r="F1493" s="85"/>
      <c r="G1493" s="85"/>
    </row>
    <row r="1494" spans="1:7" x14ac:dyDescent="0.2">
      <c r="A1494" s="533"/>
      <c r="B1494" s="529"/>
      <c r="C1494" s="530"/>
      <c r="D1494" s="531"/>
      <c r="E1494" s="532"/>
      <c r="F1494" s="85"/>
      <c r="G1494" s="85"/>
    </row>
    <row r="1495" spans="1:7" x14ac:dyDescent="0.2">
      <c r="A1495" s="533"/>
      <c r="B1495" s="529"/>
      <c r="C1495" s="530"/>
      <c r="D1495" s="531"/>
      <c r="E1495" s="532"/>
      <c r="F1495" s="85"/>
      <c r="G1495" s="85"/>
    </row>
    <row r="1496" spans="1:7" x14ac:dyDescent="0.2">
      <c r="A1496" s="533"/>
      <c r="B1496" s="529"/>
      <c r="C1496" s="530"/>
      <c r="D1496" s="531"/>
      <c r="E1496" s="532"/>
      <c r="F1496" s="85"/>
      <c r="G1496" s="85"/>
    </row>
    <row r="1497" spans="1:7" x14ac:dyDescent="0.2">
      <c r="A1497" s="533"/>
      <c r="B1497" s="529"/>
      <c r="C1497" s="530"/>
      <c r="D1497" s="531"/>
      <c r="E1497" s="532"/>
      <c r="F1497" s="85"/>
      <c r="G1497" s="85"/>
    </row>
    <row r="1498" spans="1:7" x14ac:dyDescent="0.2">
      <c r="A1498" s="533"/>
      <c r="B1498" s="529"/>
      <c r="C1498" s="530"/>
      <c r="D1498" s="531"/>
      <c r="E1498" s="532"/>
      <c r="F1498" s="85"/>
      <c r="G1498" s="85"/>
    </row>
    <row r="1499" spans="1:7" x14ac:dyDescent="0.2">
      <c r="A1499" s="533"/>
      <c r="B1499" s="529"/>
      <c r="C1499" s="530"/>
      <c r="D1499" s="531"/>
      <c r="E1499" s="532"/>
      <c r="F1499" s="85"/>
      <c r="G1499" s="85"/>
    </row>
    <row r="1500" spans="1:7" x14ac:dyDescent="0.2">
      <c r="A1500" s="533"/>
      <c r="B1500" s="529"/>
      <c r="C1500" s="530"/>
      <c r="D1500" s="531"/>
      <c r="E1500" s="532"/>
      <c r="F1500" s="85"/>
      <c r="G1500" s="85"/>
    </row>
    <row r="1501" spans="1:7" x14ac:dyDescent="0.2">
      <c r="A1501" s="533"/>
      <c r="B1501" s="529"/>
      <c r="C1501" s="530"/>
      <c r="D1501" s="531"/>
      <c r="E1501" s="532"/>
      <c r="F1501" s="85"/>
      <c r="G1501" s="85"/>
    </row>
    <row r="1502" spans="1:7" x14ac:dyDescent="0.2">
      <c r="A1502" s="533"/>
      <c r="B1502" s="529"/>
      <c r="C1502" s="530"/>
      <c r="D1502" s="531"/>
      <c r="E1502" s="532"/>
      <c r="F1502" s="85"/>
      <c r="G1502" s="85"/>
    </row>
    <row r="1503" spans="1:7" x14ac:dyDescent="0.2">
      <c r="A1503" s="533"/>
      <c r="B1503" s="529"/>
      <c r="C1503" s="530"/>
      <c r="D1503" s="531"/>
      <c r="E1503" s="532"/>
      <c r="F1503" s="85"/>
      <c r="G1503" s="85"/>
    </row>
    <row r="1504" spans="1:7" x14ac:dyDescent="0.2">
      <c r="A1504" s="533"/>
      <c r="B1504" s="529"/>
      <c r="C1504" s="530"/>
      <c r="D1504" s="531"/>
      <c r="E1504" s="532"/>
      <c r="F1504" s="85"/>
      <c r="G1504" s="85"/>
    </row>
    <row r="1505" spans="1:7" x14ac:dyDescent="0.2">
      <c r="A1505" s="533"/>
      <c r="B1505" s="529"/>
      <c r="C1505" s="530"/>
      <c r="D1505" s="531"/>
      <c r="E1505" s="532"/>
      <c r="F1505" s="85"/>
      <c r="G1505" s="85"/>
    </row>
    <row r="1506" spans="1:7" x14ac:dyDescent="0.2">
      <c r="A1506" s="533"/>
      <c r="B1506" s="529"/>
      <c r="C1506" s="530"/>
      <c r="D1506" s="531"/>
      <c r="E1506" s="532"/>
      <c r="F1506" s="85"/>
      <c r="G1506" s="85"/>
    </row>
    <row r="1507" spans="1:7" x14ac:dyDescent="0.2">
      <c r="A1507" s="533"/>
      <c r="B1507" s="529"/>
      <c r="C1507" s="530"/>
      <c r="D1507" s="531"/>
      <c r="E1507" s="532"/>
      <c r="F1507" s="85"/>
      <c r="G1507" s="85"/>
    </row>
    <row r="1508" spans="1:7" x14ac:dyDescent="0.2">
      <c r="A1508" s="533"/>
      <c r="B1508" s="529"/>
      <c r="C1508" s="530"/>
      <c r="D1508" s="531"/>
      <c r="E1508" s="532"/>
      <c r="F1508" s="85"/>
      <c r="G1508" s="85"/>
    </row>
    <row r="1509" spans="1:7" x14ac:dyDescent="0.2">
      <c r="A1509" s="533"/>
      <c r="B1509" s="529"/>
      <c r="C1509" s="530"/>
      <c r="D1509" s="531"/>
      <c r="E1509" s="532"/>
      <c r="F1509" s="85"/>
      <c r="G1509" s="85"/>
    </row>
    <row r="1510" spans="1:7" x14ac:dyDescent="0.2">
      <c r="A1510" s="533"/>
      <c r="B1510" s="529"/>
      <c r="C1510" s="530"/>
      <c r="D1510" s="531"/>
      <c r="E1510" s="532"/>
      <c r="F1510" s="85"/>
      <c r="G1510" s="85"/>
    </row>
    <row r="1511" spans="1:7" x14ac:dyDescent="0.2">
      <c r="A1511" s="533"/>
      <c r="B1511" s="529"/>
      <c r="C1511" s="530"/>
      <c r="D1511" s="531"/>
      <c r="E1511" s="532"/>
      <c r="F1511" s="85"/>
      <c r="G1511" s="85"/>
    </row>
    <row r="1512" spans="1:7" x14ac:dyDescent="0.2">
      <c r="A1512" s="533"/>
      <c r="B1512" s="529"/>
      <c r="C1512" s="530"/>
      <c r="D1512" s="531"/>
      <c r="E1512" s="532"/>
      <c r="F1512" s="85"/>
      <c r="G1512" s="85"/>
    </row>
    <row r="1513" spans="1:7" x14ac:dyDescent="0.2">
      <c r="A1513" s="533"/>
      <c r="B1513" s="529"/>
      <c r="C1513" s="530"/>
      <c r="D1513" s="531"/>
      <c r="E1513" s="532"/>
      <c r="F1513" s="85"/>
      <c r="G1513" s="85"/>
    </row>
    <row r="1514" spans="1:7" x14ac:dyDescent="0.2">
      <c r="A1514" s="533"/>
      <c r="B1514" s="529"/>
      <c r="C1514" s="530"/>
      <c r="D1514" s="531"/>
      <c r="E1514" s="532"/>
      <c r="F1514" s="85"/>
      <c r="G1514" s="85"/>
    </row>
    <row r="1515" spans="1:7" x14ac:dyDescent="0.2">
      <c r="A1515" s="533"/>
      <c r="B1515" s="529"/>
      <c r="C1515" s="530"/>
      <c r="D1515" s="531"/>
      <c r="E1515" s="532"/>
      <c r="F1515" s="85"/>
      <c r="G1515" s="85"/>
    </row>
    <row r="1516" spans="1:7" x14ac:dyDescent="0.2">
      <c r="A1516" s="533"/>
      <c r="B1516" s="529"/>
      <c r="C1516" s="530"/>
      <c r="D1516" s="531"/>
      <c r="E1516" s="532"/>
      <c r="F1516" s="85"/>
      <c r="G1516" s="85"/>
    </row>
    <row r="1517" spans="1:7" x14ac:dyDescent="0.2">
      <c r="A1517" s="533"/>
      <c r="B1517" s="529"/>
      <c r="C1517" s="530"/>
      <c r="D1517" s="531"/>
      <c r="E1517" s="532"/>
      <c r="F1517" s="85"/>
      <c r="G1517" s="85"/>
    </row>
    <row r="1518" spans="1:7" x14ac:dyDescent="0.2">
      <c r="A1518" s="533"/>
      <c r="B1518" s="529"/>
      <c r="C1518" s="530"/>
      <c r="D1518" s="531"/>
      <c r="E1518" s="532"/>
      <c r="F1518" s="85"/>
      <c r="G1518" s="85"/>
    </row>
    <row r="1519" spans="1:7" x14ac:dyDescent="0.2">
      <c r="A1519" s="533"/>
      <c r="B1519" s="529"/>
      <c r="C1519" s="530"/>
      <c r="D1519" s="531"/>
      <c r="E1519" s="532"/>
      <c r="F1519" s="85"/>
      <c r="G1519" s="85"/>
    </row>
    <row r="1520" spans="1:7" x14ac:dyDescent="0.2">
      <c r="A1520" s="533"/>
      <c r="B1520" s="529"/>
      <c r="C1520" s="530"/>
      <c r="D1520" s="531"/>
      <c r="E1520" s="532"/>
      <c r="F1520" s="85"/>
      <c r="G1520" s="85"/>
    </row>
    <row r="1521" spans="1:7" x14ac:dyDescent="0.2">
      <c r="A1521" s="533"/>
      <c r="B1521" s="529"/>
      <c r="C1521" s="530"/>
      <c r="D1521" s="531"/>
      <c r="E1521" s="532"/>
      <c r="F1521" s="85"/>
      <c r="G1521" s="85"/>
    </row>
    <row r="1522" spans="1:7" x14ac:dyDescent="0.2">
      <c r="A1522" s="533"/>
      <c r="B1522" s="529"/>
      <c r="C1522" s="530"/>
      <c r="D1522" s="531"/>
      <c r="E1522" s="532"/>
      <c r="F1522" s="85"/>
      <c r="G1522" s="85"/>
    </row>
    <row r="1523" spans="1:7" x14ac:dyDescent="0.2">
      <c r="A1523" s="533"/>
      <c r="B1523" s="529"/>
      <c r="C1523" s="530"/>
      <c r="D1523" s="531"/>
      <c r="E1523" s="532"/>
      <c r="F1523" s="85"/>
      <c r="G1523" s="85"/>
    </row>
    <row r="1524" spans="1:7" x14ac:dyDescent="0.2">
      <c r="A1524" s="533"/>
      <c r="B1524" s="529"/>
      <c r="C1524" s="530"/>
      <c r="D1524" s="531"/>
      <c r="E1524" s="532"/>
      <c r="F1524" s="85"/>
      <c r="G1524" s="85"/>
    </row>
    <row r="1525" spans="1:7" x14ac:dyDescent="0.2">
      <c r="A1525" s="533"/>
      <c r="B1525" s="529"/>
      <c r="C1525" s="530"/>
      <c r="D1525" s="531"/>
      <c r="E1525" s="532"/>
      <c r="F1525" s="85"/>
      <c r="G1525" s="85"/>
    </row>
    <row r="1526" spans="1:7" x14ac:dyDescent="0.2">
      <c r="A1526" s="533"/>
      <c r="B1526" s="529"/>
      <c r="C1526" s="530"/>
      <c r="D1526" s="531"/>
      <c r="E1526" s="532"/>
      <c r="F1526" s="85"/>
      <c r="G1526" s="85"/>
    </row>
    <row r="1527" spans="1:7" x14ac:dyDescent="0.2">
      <c r="A1527" s="533"/>
      <c r="B1527" s="529"/>
      <c r="C1527" s="530"/>
      <c r="D1527" s="531"/>
      <c r="E1527" s="532"/>
      <c r="F1527" s="85"/>
      <c r="G1527" s="85"/>
    </row>
    <row r="1528" spans="1:7" x14ac:dyDescent="0.2">
      <c r="A1528" s="533"/>
      <c r="B1528" s="529"/>
      <c r="C1528" s="530"/>
      <c r="D1528" s="531"/>
      <c r="E1528" s="532"/>
      <c r="F1528" s="85"/>
      <c r="G1528" s="85"/>
    </row>
    <row r="1529" spans="1:7" x14ac:dyDescent="0.2">
      <c r="A1529" s="533"/>
      <c r="B1529" s="529"/>
      <c r="C1529" s="530"/>
      <c r="D1529" s="531"/>
      <c r="E1529" s="532"/>
      <c r="F1529" s="85"/>
      <c r="G1529" s="85"/>
    </row>
    <row r="1530" spans="1:7" x14ac:dyDescent="0.2">
      <c r="A1530" s="533"/>
      <c r="B1530" s="529"/>
      <c r="C1530" s="530"/>
      <c r="D1530" s="531"/>
      <c r="E1530" s="532"/>
      <c r="F1530" s="85"/>
      <c r="G1530" s="85"/>
    </row>
    <row r="1531" spans="1:7" x14ac:dyDescent="0.2">
      <c r="A1531" s="533"/>
      <c r="B1531" s="529"/>
      <c r="C1531" s="530"/>
      <c r="D1531" s="531"/>
      <c r="E1531" s="532"/>
      <c r="F1531" s="85"/>
      <c r="G1531" s="85"/>
    </row>
    <row r="1532" spans="1:7" x14ac:dyDescent="0.2">
      <c r="A1532" s="533"/>
      <c r="B1532" s="529"/>
      <c r="C1532" s="530"/>
      <c r="D1532" s="531"/>
      <c r="E1532" s="532"/>
      <c r="F1532" s="85"/>
      <c r="G1532" s="85"/>
    </row>
    <row r="1533" spans="1:7" x14ac:dyDescent="0.2">
      <c r="A1533" s="533"/>
      <c r="B1533" s="529"/>
      <c r="C1533" s="530"/>
      <c r="D1533" s="531"/>
      <c r="E1533" s="532"/>
      <c r="F1533" s="85"/>
      <c r="G1533" s="85"/>
    </row>
    <row r="1534" spans="1:7" x14ac:dyDescent="0.2">
      <c r="A1534" s="533"/>
      <c r="B1534" s="529"/>
      <c r="C1534" s="530"/>
      <c r="D1534" s="531"/>
      <c r="E1534" s="532"/>
      <c r="F1534" s="85"/>
      <c r="G1534" s="85"/>
    </row>
    <row r="1535" spans="1:7" x14ac:dyDescent="0.2">
      <c r="A1535" s="533"/>
      <c r="B1535" s="529"/>
      <c r="C1535" s="530"/>
      <c r="D1535" s="531"/>
      <c r="E1535" s="532"/>
      <c r="F1535" s="85"/>
      <c r="G1535" s="85"/>
    </row>
    <row r="1536" spans="1:7" x14ac:dyDescent="0.2">
      <c r="A1536" s="533"/>
      <c r="B1536" s="529"/>
      <c r="C1536" s="530"/>
      <c r="D1536" s="531"/>
      <c r="E1536" s="532"/>
      <c r="F1536" s="85"/>
      <c r="G1536" s="85"/>
    </row>
    <row r="1537" spans="1:7" x14ac:dyDescent="0.2">
      <c r="A1537" s="533"/>
      <c r="B1537" s="529"/>
      <c r="C1537" s="530"/>
      <c r="D1537" s="531"/>
      <c r="E1537" s="532"/>
      <c r="F1537" s="85"/>
      <c r="G1537" s="85"/>
    </row>
    <row r="1538" spans="1:7" x14ac:dyDescent="0.2">
      <c r="A1538" s="533"/>
      <c r="B1538" s="529"/>
      <c r="C1538" s="530"/>
      <c r="D1538" s="531"/>
      <c r="E1538" s="532"/>
      <c r="F1538" s="85"/>
      <c r="G1538" s="85"/>
    </row>
    <row r="1539" spans="1:7" x14ac:dyDescent="0.2">
      <c r="A1539" s="533"/>
      <c r="B1539" s="529"/>
      <c r="C1539" s="530"/>
      <c r="D1539" s="531"/>
      <c r="E1539" s="532"/>
      <c r="F1539" s="85"/>
      <c r="G1539" s="85"/>
    </row>
    <row r="1540" spans="1:7" x14ac:dyDescent="0.2">
      <c r="A1540" s="533"/>
      <c r="B1540" s="529"/>
      <c r="C1540" s="530"/>
      <c r="D1540" s="531"/>
      <c r="E1540" s="532"/>
      <c r="F1540" s="85"/>
      <c r="G1540" s="85"/>
    </row>
    <row r="1541" spans="1:7" x14ac:dyDescent="0.2">
      <c r="A1541" s="533"/>
      <c r="B1541" s="529"/>
      <c r="C1541" s="530"/>
      <c r="D1541" s="531"/>
      <c r="E1541" s="532"/>
      <c r="F1541" s="85"/>
      <c r="G1541" s="85"/>
    </row>
    <row r="1542" spans="1:7" x14ac:dyDescent="0.2">
      <c r="A1542" s="533"/>
      <c r="B1542" s="529"/>
      <c r="C1542" s="530"/>
      <c r="D1542" s="531"/>
      <c r="E1542" s="532"/>
      <c r="F1542" s="85"/>
      <c r="G1542" s="85"/>
    </row>
    <row r="1543" spans="1:7" x14ac:dyDescent="0.2">
      <c r="A1543" s="533"/>
      <c r="B1543" s="529"/>
      <c r="C1543" s="530"/>
      <c r="D1543" s="531"/>
      <c r="E1543" s="532"/>
      <c r="F1543" s="85"/>
      <c r="G1543" s="85"/>
    </row>
    <row r="1544" spans="1:7" x14ac:dyDescent="0.2">
      <c r="A1544" s="533"/>
      <c r="B1544" s="529"/>
      <c r="C1544" s="530"/>
      <c r="D1544" s="531"/>
      <c r="E1544" s="532"/>
      <c r="F1544" s="85"/>
      <c r="G1544" s="85"/>
    </row>
    <row r="1545" spans="1:7" x14ac:dyDescent="0.2">
      <c r="A1545" s="533"/>
      <c r="B1545" s="529"/>
      <c r="C1545" s="530"/>
      <c r="D1545" s="531"/>
      <c r="E1545" s="532"/>
      <c r="F1545" s="85"/>
      <c r="G1545" s="85"/>
    </row>
    <row r="1546" spans="1:7" x14ac:dyDescent="0.2">
      <c r="A1546" s="533"/>
      <c r="B1546" s="529"/>
      <c r="C1546" s="530"/>
      <c r="D1546" s="531"/>
      <c r="E1546" s="532"/>
      <c r="F1546" s="85"/>
      <c r="G1546" s="85"/>
    </row>
    <row r="1547" spans="1:7" x14ac:dyDescent="0.2">
      <c r="A1547" s="533"/>
      <c r="B1547" s="529"/>
      <c r="C1547" s="530"/>
      <c r="D1547" s="531"/>
      <c r="E1547" s="532"/>
      <c r="F1547" s="85"/>
      <c r="G1547" s="85"/>
    </row>
    <row r="1548" spans="1:7" x14ac:dyDescent="0.2">
      <c r="A1548" s="533"/>
      <c r="B1548" s="529"/>
      <c r="C1548" s="530"/>
      <c r="D1548" s="531"/>
      <c r="E1548" s="532"/>
      <c r="F1548" s="85"/>
      <c r="G1548" s="85"/>
    </row>
    <row r="1549" spans="1:7" x14ac:dyDescent="0.2">
      <c r="A1549" s="533"/>
      <c r="B1549" s="529"/>
      <c r="C1549" s="530"/>
      <c r="D1549" s="531"/>
      <c r="E1549" s="532"/>
      <c r="F1549" s="85"/>
      <c r="G1549" s="85"/>
    </row>
    <row r="1550" spans="1:7" x14ac:dyDescent="0.2">
      <c r="A1550" s="533"/>
      <c r="B1550" s="529"/>
      <c r="C1550" s="530"/>
      <c r="D1550" s="531"/>
      <c r="E1550" s="532"/>
      <c r="F1550" s="85"/>
      <c r="G1550" s="85"/>
    </row>
    <row r="1551" spans="1:7" x14ac:dyDescent="0.2">
      <c r="A1551" s="533"/>
      <c r="B1551" s="529"/>
      <c r="C1551" s="530"/>
      <c r="D1551" s="531"/>
      <c r="E1551" s="532"/>
      <c r="F1551" s="85"/>
      <c r="G1551" s="85"/>
    </row>
    <row r="1552" spans="1:7" x14ac:dyDescent="0.2">
      <c r="A1552" s="533"/>
      <c r="B1552" s="529"/>
      <c r="C1552" s="530"/>
      <c r="D1552" s="531"/>
      <c r="E1552" s="532"/>
      <c r="F1552" s="85"/>
      <c r="G1552" s="85"/>
    </row>
    <row r="1553" spans="1:7" x14ac:dyDescent="0.2">
      <c r="A1553" s="533"/>
      <c r="B1553" s="529"/>
      <c r="C1553" s="530"/>
      <c r="D1553" s="531"/>
      <c r="E1553" s="532"/>
      <c r="F1553" s="85"/>
      <c r="G1553" s="85"/>
    </row>
    <row r="1554" spans="1:7" x14ac:dyDescent="0.2">
      <c r="A1554" s="533"/>
      <c r="B1554" s="529"/>
      <c r="C1554" s="530"/>
      <c r="D1554" s="531"/>
      <c r="E1554" s="532"/>
      <c r="F1554" s="85"/>
      <c r="G1554" s="85"/>
    </row>
    <row r="1555" spans="1:7" x14ac:dyDescent="0.2">
      <c r="A1555" s="533"/>
      <c r="B1555" s="529"/>
      <c r="C1555" s="530"/>
      <c r="D1555" s="531"/>
      <c r="E1555" s="532"/>
      <c r="F1555" s="85"/>
      <c r="G1555" s="85"/>
    </row>
    <row r="1556" spans="1:7" x14ac:dyDescent="0.2">
      <c r="A1556" s="533"/>
      <c r="B1556" s="529"/>
      <c r="C1556" s="530"/>
      <c r="D1556" s="531"/>
      <c r="E1556" s="532"/>
      <c r="F1556" s="85"/>
      <c r="G1556" s="85"/>
    </row>
    <row r="1557" spans="1:7" x14ac:dyDescent="0.2">
      <c r="A1557" s="533"/>
      <c r="B1557" s="529"/>
      <c r="C1557" s="530"/>
      <c r="D1557" s="531"/>
      <c r="E1557" s="532"/>
      <c r="F1557" s="85"/>
      <c r="G1557" s="85"/>
    </row>
    <row r="1558" spans="1:7" x14ac:dyDescent="0.2">
      <c r="A1558" s="533"/>
      <c r="B1558" s="529"/>
      <c r="C1558" s="530"/>
      <c r="D1558" s="531"/>
      <c r="E1558" s="532"/>
      <c r="F1558" s="85"/>
      <c r="G1558" s="85"/>
    </row>
    <row r="1559" spans="1:7" x14ac:dyDescent="0.2">
      <c r="A1559" s="533"/>
      <c r="B1559" s="529"/>
      <c r="C1559" s="530"/>
      <c r="D1559" s="531"/>
      <c r="E1559" s="532"/>
      <c r="F1559" s="85"/>
      <c r="G1559" s="85"/>
    </row>
    <row r="1560" spans="1:7" x14ac:dyDescent="0.2">
      <c r="A1560" s="533"/>
      <c r="B1560" s="529"/>
      <c r="C1560" s="530"/>
      <c r="D1560" s="531"/>
      <c r="E1560" s="532"/>
      <c r="F1560" s="85"/>
      <c r="G1560" s="85"/>
    </row>
    <row r="1561" spans="1:7" x14ac:dyDescent="0.2">
      <c r="A1561" s="533"/>
      <c r="B1561" s="529"/>
      <c r="C1561" s="530"/>
      <c r="D1561" s="531"/>
      <c r="E1561" s="532"/>
      <c r="F1561" s="85"/>
      <c r="G1561" s="85"/>
    </row>
    <row r="1562" spans="1:7" x14ac:dyDescent="0.2">
      <c r="A1562" s="533"/>
      <c r="B1562" s="529"/>
      <c r="C1562" s="530"/>
      <c r="D1562" s="531"/>
      <c r="E1562" s="532"/>
      <c r="F1562" s="85"/>
      <c r="G1562" s="85"/>
    </row>
    <row r="1563" spans="1:7" x14ac:dyDescent="0.2">
      <c r="A1563" s="533"/>
      <c r="B1563" s="529"/>
      <c r="C1563" s="530"/>
      <c r="D1563" s="531"/>
      <c r="E1563" s="532"/>
      <c r="F1563" s="85"/>
      <c r="G1563" s="85"/>
    </row>
    <row r="1564" spans="1:7" x14ac:dyDescent="0.2">
      <c r="A1564" s="533"/>
      <c r="B1564" s="529"/>
      <c r="C1564" s="530"/>
      <c r="D1564" s="531"/>
      <c r="E1564" s="532"/>
      <c r="F1564" s="85"/>
      <c r="G1564" s="85"/>
    </row>
    <row r="1565" spans="1:7" x14ac:dyDescent="0.2">
      <c r="A1565" s="533"/>
      <c r="B1565" s="529"/>
      <c r="C1565" s="530"/>
      <c r="D1565" s="531"/>
      <c r="E1565" s="532"/>
      <c r="F1565" s="85"/>
      <c r="G1565" s="85"/>
    </row>
    <row r="1566" spans="1:7" x14ac:dyDescent="0.2">
      <c r="A1566" s="533"/>
      <c r="B1566" s="529"/>
      <c r="C1566" s="530"/>
      <c r="D1566" s="531"/>
      <c r="E1566" s="532"/>
      <c r="F1566" s="85"/>
      <c r="G1566" s="85"/>
    </row>
    <row r="1567" spans="1:7" x14ac:dyDescent="0.2">
      <c r="A1567" s="533"/>
      <c r="B1567" s="529"/>
      <c r="C1567" s="530"/>
      <c r="D1567" s="531"/>
      <c r="E1567" s="532"/>
      <c r="F1567" s="85"/>
      <c r="G1567" s="85"/>
    </row>
    <row r="1568" spans="1:7" x14ac:dyDescent="0.2">
      <c r="A1568" s="533"/>
      <c r="B1568" s="529"/>
      <c r="C1568" s="530"/>
      <c r="D1568" s="531"/>
      <c r="E1568" s="532"/>
      <c r="F1568" s="85"/>
      <c r="G1568" s="85"/>
    </row>
    <row r="1569" spans="1:7" x14ac:dyDescent="0.2">
      <c r="A1569" s="533"/>
      <c r="B1569" s="529"/>
      <c r="C1569" s="530"/>
      <c r="D1569" s="531"/>
      <c r="E1569" s="532"/>
      <c r="F1569" s="85"/>
      <c r="G1569" s="85"/>
    </row>
    <row r="1570" spans="1:7" x14ac:dyDescent="0.2">
      <c r="A1570" s="533"/>
      <c r="B1570" s="529"/>
      <c r="C1570" s="530"/>
      <c r="D1570" s="531"/>
      <c r="E1570" s="532"/>
      <c r="F1570" s="85"/>
      <c r="G1570" s="85"/>
    </row>
    <row r="1571" spans="1:7" x14ac:dyDescent="0.2">
      <c r="A1571" s="533"/>
      <c r="B1571" s="529"/>
      <c r="C1571" s="530"/>
      <c r="D1571" s="531"/>
      <c r="E1571" s="532"/>
      <c r="F1571" s="85"/>
      <c r="G1571" s="85"/>
    </row>
    <row r="1572" spans="1:7" x14ac:dyDescent="0.2">
      <c r="A1572" s="533"/>
      <c r="B1572" s="529"/>
      <c r="C1572" s="530"/>
      <c r="D1572" s="531"/>
      <c r="E1572" s="532"/>
      <c r="F1572" s="85"/>
      <c r="G1572" s="85"/>
    </row>
    <row r="1573" spans="1:7" x14ac:dyDescent="0.2">
      <c r="A1573" s="533"/>
      <c r="B1573" s="529"/>
      <c r="C1573" s="530"/>
      <c r="D1573" s="531"/>
      <c r="E1573" s="532"/>
      <c r="F1573" s="85"/>
      <c r="G1573" s="85"/>
    </row>
    <row r="1574" spans="1:7" x14ac:dyDescent="0.2">
      <c r="A1574" s="533"/>
      <c r="B1574" s="529"/>
      <c r="C1574" s="530"/>
      <c r="D1574" s="531"/>
      <c r="E1574" s="532"/>
      <c r="F1574" s="85"/>
      <c r="G1574" s="85"/>
    </row>
    <row r="1575" spans="1:7" x14ac:dyDescent="0.2">
      <c r="A1575" s="533"/>
      <c r="B1575" s="529"/>
      <c r="C1575" s="530"/>
      <c r="D1575" s="531"/>
      <c r="E1575" s="532"/>
      <c r="F1575" s="85"/>
      <c r="G1575" s="85"/>
    </row>
    <row r="1576" spans="1:7" x14ac:dyDescent="0.2">
      <c r="A1576" s="533"/>
      <c r="B1576" s="529"/>
      <c r="C1576" s="530"/>
      <c r="D1576" s="531"/>
      <c r="E1576" s="532"/>
      <c r="F1576" s="85"/>
      <c r="G1576" s="85"/>
    </row>
    <row r="1577" spans="1:7" x14ac:dyDescent="0.2">
      <c r="A1577" s="533"/>
      <c r="B1577" s="529"/>
      <c r="C1577" s="530"/>
      <c r="D1577" s="531"/>
      <c r="E1577" s="532"/>
      <c r="F1577" s="85"/>
      <c r="G1577" s="85"/>
    </row>
    <row r="1578" spans="1:7" x14ac:dyDescent="0.2">
      <c r="A1578" s="533"/>
      <c r="B1578" s="529"/>
      <c r="C1578" s="530"/>
      <c r="D1578" s="531"/>
      <c r="E1578" s="532"/>
      <c r="F1578" s="85"/>
      <c r="G1578" s="85"/>
    </row>
    <row r="1579" spans="1:7" x14ac:dyDescent="0.2">
      <c r="A1579" s="533"/>
      <c r="B1579" s="529"/>
      <c r="C1579" s="530"/>
      <c r="D1579" s="531"/>
      <c r="E1579" s="532"/>
      <c r="F1579" s="85"/>
      <c r="G1579" s="85"/>
    </row>
    <row r="1580" spans="1:7" x14ac:dyDescent="0.2">
      <c r="A1580" s="533"/>
      <c r="B1580" s="529"/>
      <c r="C1580" s="530"/>
      <c r="D1580" s="531"/>
      <c r="E1580" s="532"/>
      <c r="F1580" s="85"/>
      <c r="G1580" s="85"/>
    </row>
    <row r="1581" spans="1:7" x14ac:dyDescent="0.2">
      <c r="A1581" s="533"/>
      <c r="B1581" s="529"/>
      <c r="C1581" s="530"/>
      <c r="D1581" s="531"/>
      <c r="E1581" s="532"/>
      <c r="F1581" s="85"/>
      <c r="G1581" s="85"/>
    </row>
    <row r="1582" spans="1:7" x14ac:dyDescent="0.2">
      <c r="A1582" s="533"/>
      <c r="B1582" s="529"/>
      <c r="C1582" s="530"/>
      <c r="D1582" s="531"/>
      <c r="E1582" s="532"/>
      <c r="F1582" s="85"/>
      <c r="G1582" s="85"/>
    </row>
    <row r="1583" spans="1:7" x14ac:dyDescent="0.2">
      <c r="A1583" s="533"/>
      <c r="B1583" s="529"/>
      <c r="C1583" s="530"/>
      <c r="D1583" s="531"/>
      <c r="E1583" s="532"/>
      <c r="F1583" s="85"/>
      <c r="G1583" s="85"/>
    </row>
    <row r="1584" spans="1:7" x14ac:dyDescent="0.2">
      <c r="A1584" s="533"/>
      <c r="B1584" s="529"/>
      <c r="C1584" s="530"/>
      <c r="D1584" s="531"/>
      <c r="E1584" s="532"/>
      <c r="F1584" s="85"/>
      <c r="G1584" s="85"/>
    </row>
    <row r="1585" spans="1:7" x14ac:dyDescent="0.2">
      <c r="A1585" s="533"/>
      <c r="B1585" s="529"/>
      <c r="C1585" s="530"/>
      <c r="D1585" s="531"/>
      <c r="E1585" s="532"/>
      <c r="F1585" s="85"/>
      <c r="G1585" s="85"/>
    </row>
    <row r="1586" spans="1:7" x14ac:dyDescent="0.2">
      <c r="A1586" s="533"/>
      <c r="B1586" s="529"/>
      <c r="C1586" s="530"/>
      <c r="D1586" s="531"/>
      <c r="E1586" s="532"/>
      <c r="F1586" s="85"/>
      <c r="G1586" s="85"/>
    </row>
    <row r="1587" spans="1:7" x14ac:dyDescent="0.2">
      <c r="A1587" s="533"/>
      <c r="B1587" s="529"/>
      <c r="C1587" s="530"/>
      <c r="D1587" s="531"/>
      <c r="E1587" s="532"/>
      <c r="F1587" s="85"/>
      <c r="G1587" s="85"/>
    </row>
    <row r="1588" spans="1:7" x14ac:dyDescent="0.2">
      <c r="A1588" s="533"/>
      <c r="B1588" s="529"/>
      <c r="C1588" s="530"/>
      <c r="D1588" s="531"/>
      <c r="E1588" s="532"/>
      <c r="F1588" s="85"/>
      <c r="G1588" s="85"/>
    </row>
    <row r="1589" spans="1:7" x14ac:dyDescent="0.2">
      <c r="A1589" s="533"/>
      <c r="B1589" s="529"/>
      <c r="C1589" s="530"/>
      <c r="D1589" s="531"/>
      <c r="E1589" s="532"/>
      <c r="F1589" s="85"/>
      <c r="G1589" s="85"/>
    </row>
    <row r="1590" spans="1:7" x14ac:dyDescent="0.2">
      <c r="A1590" s="533"/>
      <c r="B1590" s="529"/>
      <c r="C1590" s="530"/>
      <c r="D1590" s="531"/>
      <c r="E1590" s="532"/>
      <c r="F1590" s="85"/>
      <c r="G1590" s="85"/>
    </row>
    <row r="1591" spans="1:7" x14ac:dyDescent="0.2">
      <c r="A1591" s="533"/>
      <c r="B1591" s="529"/>
      <c r="C1591" s="530"/>
      <c r="D1591" s="531"/>
      <c r="E1591" s="532"/>
      <c r="F1591" s="85"/>
      <c r="G1591" s="85"/>
    </row>
    <row r="1592" spans="1:7" x14ac:dyDescent="0.2">
      <c r="A1592" s="533"/>
      <c r="B1592" s="529"/>
      <c r="C1592" s="530"/>
      <c r="D1592" s="531"/>
      <c r="E1592" s="532"/>
      <c r="F1592" s="85"/>
      <c r="G1592" s="85"/>
    </row>
    <row r="1593" spans="1:7" x14ac:dyDescent="0.2">
      <c r="A1593" s="533"/>
      <c r="B1593" s="529"/>
      <c r="C1593" s="530"/>
      <c r="D1593" s="531"/>
      <c r="E1593" s="532"/>
      <c r="F1593" s="85"/>
      <c r="G1593" s="85"/>
    </row>
    <row r="1594" spans="1:7" x14ac:dyDescent="0.2">
      <c r="A1594" s="533"/>
      <c r="B1594" s="529"/>
      <c r="C1594" s="530"/>
      <c r="D1594" s="531"/>
      <c r="E1594" s="532"/>
      <c r="F1594" s="85"/>
      <c r="G1594" s="85"/>
    </row>
    <row r="1595" spans="1:7" x14ac:dyDescent="0.2">
      <c r="A1595" s="533"/>
      <c r="B1595" s="529"/>
      <c r="C1595" s="530"/>
      <c r="D1595" s="531"/>
      <c r="E1595" s="532"/>
      <c r="F1595" s="85"/>
      <c r="G1595" s="85"/>
    </row>
    <row r="1596" spans="1:7" x14ac:dyDescent="0.2">
      <c r="A1596" s="533"/>
      <c r="B1596" s="529"/>
      <c r="C1596" s="530"/>
      <c r="D1596" s="531"/>
      <c r="E1596" s="532"/>
      <c r="F1596" s="85"/>
      <c r="G1596" s="85"/>
    </row>
    <row r="1597" spans="1:7" x14ac:dyDescent="0.2">
      <c r="A1597" s="533"/>
      <c r="B1597" s="529"/>
      <c r="C1597" s="530"/>
      <c r="D1597" s="531"/>
      <c r="E1597" s="532"/>
      <c r="F1597" s="85"/>
      <c r="G1597" s="85"/>
    </row>
    <row r="1598" spans="1:7" x14ac:dyDescent="0.2">
      <c r="A1598" s="533"/>
      <c r="B1598" s="529"/>
      <c r="C1598" s="530"/>
      <c r="D1598" s="531"/>
      <c r="E1598" s="532"/>
      <c r="F1598" s="85"/>
      <c r="G1598" s="85"/>
    </row>
    <row r="1599" spans="1:7" x14ac:dyDescent="0.2">
      <c r="A1599" s="533"/>
      <c r="B1599" s="529"/>
      <c r="C1599" s="530"/>
      <c r="D1599" s="531"/>
      <c r="E1599" s="532"/>
      <c r="F1599" s="85"/>
      <c r="G1599" s="85"/>
    </row>
    <row r="1600" spans="1:7" x14ac:dyDescent="0.2">
      <c r="A1600" s="533"/>
      <c r="B1600" s="529"/>
      <c r="C1600" s="530"/>
      <c r="D1600" s="531"/>
      <c r="E1600" s="532"/>
      <c r="F1600" s="85"/>
      <c r="G1600" s="85"/>
    </row>
    <row r="1601" spans="1:7" x14ac:dyDescent="0.2">
      <c r="A1601" s="533"/>
      <c r="B1601" s="529"/>
      <c r="C1601" s="530"/>
      <c r="D1601" s="531"/>
      <c r="E1601" s="532"/>
      <c r="F1601" s="85"/>
      <c r="G1601" s="85"/>
    </row>
    <row r="1602" spans="1:7" x14ac:dyDescent="0.2">
      <c r="A1602" s="533"/>
      <c r="B1602" s="529"/>
      <c r="C1602" s="530"/>
      <c r="D1602" s="531"/>
      <c r="E1602" s="532"/>
      <c r="F1602" s="85"/>
      <c r="G1602" s="85"/>
    </row>
    <row r="1603" spans="1:7" x14ac:dyDescent="0.2">
      <c r="A1603" s="533"/>
      <c r="B1603" s="529"/>
      <c r="C1603" s="530"/>
      <c r="D1603" s="531"/>
      <c r="E1603" s="532"/>
      <c r="F1603" s="85"/>
      <c r="G1603" s="85"/>
    </row>
    <row r="1604" spans="1:7" x14ac:dyDescent="0.2">
      <c r="A1604" s="533"/>
      <c r="B1604" s="529"/>
      <c r="C1604" s="530"/>
      <c r="D1604" s="531"/>
      <c r="E1604" s="532"/>
      <c r="F1604" s="85"/>
      <c r="G1604" s="85"/>
    </row>
    <row r="1605" spans="1:7" x14ac:dyDescent="0.2">
      <c r="A1605" s="533"/>
      <c r="B1605" s="529"/>
      <c r="C1605" s="530"/>
      <c r="D1605" s="531"/>
      <c r="E1605" s="532"/>
      <c r="F1605" s="85"/>
      <c r="G1605" s="85"/>
    </row>
    <row r="1606" spans="1:7" x14ac:dyDescent="0.2">
      <c r="A1606" s="533"/>
      <c r="B1606" s="529"/>
      <c r="C1606" s="530"/>
      <c r="D1606" s="531"/>
      <c r="E1606" s="532"/>
      <c r="F1606" s="85"/>
      <c r="G1606" s="85"/>
    </row>
    <row r="1607" spans="1:7" x14ac:dyDescent="0.2">
      <c r="A1607" s="533"/>
      <c r="B1607" s="529"/>
      <c r="C1607" s="530"/>
      <c r="D1607" s="531"/>
      <c r="E1607" s="532"/>
      <c r="F1607" s="85"/>
      <c r="G1607" s="85"/>
    </row>
    <row r="1608" spans="1:7" x14ac:dyDescent="0.2">
      <c r="A1608" s="533"/>
      <c r="B1608" s="529"/>
      <c r="C1608" s="530"/>
      <c r="D1608" s="531"/>
      <c r="E1608" s="532"/>
      <c r="F1608" s="85"/>
      <c r="G1608" s="85"/>
    </row>
    <row r="1609" spans="1:7" x14ac:dyDescent="0.2">
      <c r="A1609" s="533"/>
      <c r="B1609" s="529"/>
      <c r="C1609" s="530"/>
      <c r="D1609" s="531"/>
      <c r="E1609" s="532"/>
      <c r="F1609" s="85"/>
      <c r="G1609" s="85"/>
    </row>
    <row r="1610" spans="1:7" x14ac:dyDescent="0.2">
      <c r="A1610" s="533"/>
      <c r="B1610" s="529"/>
      <c r="C1610" s="530"/>
      <c r="D1610" s="531"/>
      <c r="E1610" s="532"/>
      <c r="F1610" s="85"/>
      <c r="G1610" s="85"/>
    </row>
    <row r="1611" spans="1:7" x14ac:dyDescent="0.2">
      <c r="A1611" s="533"/>
      <c r="B1611" s="529"/>
      <c r="C1611" s="530"/>
      <c r="D1611" s="531"/>
      <c r="E1611" s="532"/>
      <c r="F1611" s="85"/>
      <c r="G1611" s="85"/>
    </row>
    <row r="1612" spans="1:7" x14ac:dyDescent="0.2">
      <c r="A1612" s="533"/>
      <c r="B1612" s="529"/>
      <c r="C1612" s="530"/>
      <c r="D1612" s="531"/>
      <c r="E1612" s="532"/>
      <c r="F1612" s="85"/>
      <c r="G1612" s="85"/>
    </row>
    <row r="1613" spans="1:7" x14ac:dyDescent="0.2">
      <c r="A1613" s="533"/>
      <c r="B1613" s="529"/>
      <c r="C1613" s="530"/>
      <c r="D1613" s="531"/>
      <c r="E1613" s="532"/>
      <c r="F1613" s="85"/>
      <c r="G1613" s="85"/>
    </row>
    <row r="1614" spans="1:7" x14ac:dyDescent="0.2">
      <c r="A1614" s="533"/>
      <c r="B1614" s="529"/>
      <c r="C1614" s="530"/>
      <c r="D1614" s="531"/>
      <c r="E1614" s="532"/>
      <c r="F1614" s="85"/>
      <c r="G1614" s="85"/>
    </row>
    <row r="1615" spans="1:7" x14ac:dyDescent="0.2">
      <c r="A1615" s="533"/>
      <c r="B1615" s="529"/>
      <c r="C1615" s="530"/>
      <c r="D1615" s="531"/>
      <c r="E1615" s="532"/>
      <c r="F1615" s="85"/>
      <c r="G1615" s="85"/>
    </row>
    <row r="1616" spans="1:7" x14ac:dyDescent="0.2">
      <c r="A1616" s="533"/>
      <c r="B1616" s="529"/>
      <c r="C1616" s="530"/>
      <c r="D1616" s="531"/>
      <c r="E1616" s="532"/>
      <c r="F1616" s="85"/>
      <c r="G1616" s="85"/>
    </row>
    <row r="1617" spans="1:7" x14ac:dyDescent="0.2">
      <c r="A1617" s="533"/>
      <c r="B1617" s="529"/>
      <c r="C1617" s="530"/>
      <c r="D1617" s="531"/>
      <c r="E1617" s="532"/>
      <c r="F1617" s="85"/>
      <c r="G1617" s="85"/>
    </row>
    <row r="1618" spans="1:7" x14ac:dyDescent="0.2">
      <c r="A1618" s="533"/>
      <c r="B1618" s="529"/>
      <c r="C1618" s="530"/>
      <c r="D1618" s="531"/>
      <c r="E1618" s="532"/>
      <c r="F1618" s="85"/>
      <c r="G1618" s="85"/>
    </row>
    <row r="1619" spans="1:7" x14ac:dyDescent="0.2">
      <c r="A1619" s="533"/>
      <c r="B1619" s="529"/>
      <c r="C1619" s="530"/>
      <c r="D1619" s="531"/>
      <c r="E1619" s="532"/>
      <c r="F1619" s="85"/>
      <c r="G1619" s="85"/>
    </row>
    <row r="1620" spans="1:7" x14ac:dyDescent="0.2">
      <c r="A1620" s="533"/>
      <c r="B1620" s="529"/>
      <c r="C1620" s="530"/>
      <c r="D1620" s="531"/>
      <c r="E1620" s="532"/>
      <c r="F1620" s="85"/>
      <c r="G1620" s="85"/>
    </row>
    <row r="1621" spans="1:7" x14ac:dyDescent="0.2">
      <c r="A1621" s="533"/>
      <c r="B1621" s="529"/>
      <c r="C1621" s="530"/>
      <c r="D1621" s="531"/>
      <c r="E1621" s="532"/>
      <c r="F1621" s="85"/>
      <c r="G1621" s="85"/>
    </row>
    <row r="1622" spans="1:7" x14ac:dyDescent="0.2">
      <c r="A1622" s="533"/>
      <c r="B1622" s="529"/>
      <c r="C1622" s="530"/>
      <c r="D1622" s="531"/>
      <c r="E1622" s="532"/>
      <c r="F1622" s="85"/>
      <c r="G1622" s="85"/>
    </row>
    <row r="1623" spans="1:7" x14ac:dyDescent="0.2">
      <c r="A1623" s="533"/>
      <c r="B1623" s="529"/>
      <c r="C1623" s="530"/>
      <c r="D1623" s="531"/>
      <c r="E1623" s="532"/>
      <c r="F1623" s="85"/>
      <c r="G1623" s="85"/>
    </row>
    <row r="1624" spans="1:7" x14ac:dyDescent="0.2">
      <c r="A1624" s="533"/>
      <c r="B1624" s="529"/>
      <c r="C1624" s="530"/>
      <c r="D1624" s="531"/>
      <c r="E1624" s="532"/>
      <c r="F1624" s="85"/>
      <c r="G1624" s="85"/>
    </row>
    <row r="1625" spans="1:7" x14ac:dyDescent="0.2">
      <c r="A1625" s="533"/>
      <c r="B1625" s="529"/>
      <c r="C1625" s="530"/>
      <c r="D1625" s="531"/>
      <c r="E1625" s="532"/>
      <c r="F1625" s="85"/>
      <c r="G1625" s="85"/>
    </row>
    <row r="1626" spans="1:7" x14ac:dyDescent="0.2">
      <c r="A1626" s="533"/>
      <c r="B1626" s="529"/>
      <c r="C1626" s="530"/>
      <c r="D1626" s="531"/>
      <c r="E1626" s="532"/>
      <c r="F1626" s="85"/>
      <c r="G1626" s="85"/>
    </row>
    <row r="1627" spans="1:7" x14ac:dyDescent="0.2">
      <c r="A1627" s="533"/>
      <c r="B1627" s="529"/>
      <c r="C1627" s="530"/>
      <c r="D1627" s="531"/>
      <c r="E1627" s="532"/>
      <c r="F1627" s="85"/>
      <c r="G1627" s="85"/>
    </row>
    <row r="1628" spans="1:7" x14ac:dyDescent="0.2">
      <c r="A1628" s="533"/>
      <c r="B1628" s="529"/>
      <c r="C1628" s="530"/>
      <c r="D1628" s="531"/>
      <c r="E1628" s="532"/>
      <c r="F1628" s="85"/>
      <c r="G1628" s="85"/>
    </row>
    <row r="1629" spans="1:7" x14ac:dyDescent="0.2">
      <c r="A1629" s="533"/>
      <c r="B1629" s="529"/>
      <c r="C1629" s="530"/>
      <c r="D1629" s="531"/>
      <c r="E1629" s="532"/>
      <c r="F1629" s="85"/>
      <c r="G1629" s="85"/>
    </row>
    <row r="1630" spans="1:7" x14ac:dyDescent="0.2">
      <c r="A1630" s="533"/>
      <c r="B1630" s="529"/>
      <c r="C1630" s="530"/>
      <c r="D1630" s="531"/>
      <c r="E1630" s="532"/>
      <c r="F1630" s="85"/>
      <c r="G1630" s="85"/>
    </row>
    <row r="1631" spans="1:7" x14ac:dyDescent="0.2">
      <c r="A1631" s="533"/>
      <c r="B1631" s="529"/>
      <c r="C1631" s="530"/>
      <c r="D1631" s="531"/>
      <c r="E1631" s="532"/>
      <c r="F1631" s="85"/>
      <c r="G1631" s="85"/>
    </row>
    <row r="1632" spans="1:7" x14ac:dyDescent="0.2">
      <c r="A1632" s="533"/>
      <c r="B1632" s="529"/>
      <c r="C1632" s="530"/>
      <c r="D1632" s="531"/>
      <c r="E1632" s="532"/>
      <c r="F1632" s="85"/>
      <c r="G1632" s="85"/>
    </row>
    <row r="1633" spans="1:7" x14ac:dyDescent="0.2">
      <c r="A1633" s="533"/>
      <c r="B1633" s="529"/>
      <c r="C1633" s="530"/>
      <c r="D1633" s="531"/>
      <c r="E1633" s="532"/>
      <c r="F1633" s="85"/>
      <c r="G1633" s="85"/>
    </row>
    <row r="1634" spans="1:7" x14ac:dyDescent="0.2">
      <c r="A1634" s="533"/>
      <c r="B1634" s="529"/>
      <c r="C1634" s="530"/>
      <c r="D1634" s="531"/>
      <c r="E1634" s="532"/>
      <c r="F1634" s="85"/>
      <c r="G1634" s="85"/>
    </row>
    <row r="1635" spans="1:7" x14ac:dyDescent="0.2">
      <c r="A1635" s="533"/>
      <c r="B1635" s="529"/>
      <c r="C1635" s="530"/>
      <c r="D1635" s="531"/>
      <c r="E1635" s="532"/>
      <c r="F1635" s="85"/>
      <c r="G1635" s="85"/>
    </row>
    <row r="1636" spans="1:7" x14ac:dyDescent="0.2">
      <c r="A1636" s="533"/>
      <c r="B1636" s="529"/>
      <c r="C1636" s="530"/>
      <c r="D1636" s="531"/>
      <c r="E1636" s="532"/>
      <c r="F1636" s="85"/>
      <c r="G1636" s="85"/>
    </row>
    <row r="1637" spans="1:7" x14ac:dyDescent="0.2">
      <c r="A1637" s="533"/>
      <c r="B1637" s="529"/>
      <c r="C1637" s="530"/>
      <c r="D1637" s="531"/>
      <c r="E1637" s="532"/>
      <c r="F1637" s="85"/>
      <c r="G1637" s="85"/>
    </row>
    <row r="1638" spans="1:7" x14ac:dyDescent="0.2">
      <c r="A1638" s="533"/>
      <c r="B1638" s="529"/>
      <c r="C1638" s="530"/>
      <c r="D1638" s="531"/>
      <c r="E1638" s="532"/>
      <c r="F1638" s="85"/>
      <c r="G1638" s="85"/>
    </row>
    <row r="1639" spans="1:7" x14ac:dyDescent="0.2">
      <c r="A1639" s="533"/>
      <c r="B1639" s="529"/>
      <c r="C1639" s="530"/>
      <c r="D1639" s="531"/>
      <c r="E1639" s="532"/>
      <c r="F1639" s="85"/>
      <c r="G1639" s="85"/>
    </row>
    <row r="1640" spans="1:7" x14ac:dyDescent="0.2">
      <c r="A1640" s="533"/>
      <c r="B1640" s="529"/>
      <c r="C1640" s="530"/>
      <c r="D1640" s="531"/>
      <c r="E1640" s="532"/>
      <c r="F1640" s="85"/>
      <c r="G1640" s="85"/>
    </row>
    <row r="1641" spans="1:7" x14ac:dyDescent="0.2">
      <c r="A1641" s="533"/>
      <c r="B1641" s="529"/>
      <c r="C1641" s="530"/>
      <c r="D1641" s="531"/>
      <c r="E1641" s="532"/>
      <c r="F1641" s="85"/>
      <c r="G1641" s="85"/>
    </row>
    <row r="1642" spans="1:7" x14ac:dyDescent="0.2">
      <c r="A1642" s="533"/>
      <c r="B1642" s="529"/>
      <c r="C1642" s="530"/>
      <c r="D1642" s="531"/>
      <c r="E1642" s="532"/>
      <c r="F1642" s="85"/>
      <c r="G1642" s="85"/>
    </row>
    <row r="1643" spans="1:7" x14ac:dyDescent="0.2">
      <c r="A1643" s="533"/>
      <c r="B1643" s="529"/>
      <c r="C1643" s="530"/>
      <c r="D1643" s="531"/>
      <c r="E1643" s="532"/>
      <c r="F1643" s="85"/>
      <c r="G1643" s="85"/>
    </row>
    <row r="1644" spans="1:7" x14ac:dyDescent="0.2">
      <c r="A1644" s="533"/>
      <c r="B1644" s="529"/>
      <c r="C1644" s="530"/>
      <c r="D1644" s="531"/>
      <c r="E1644" s="532"/>
      <c r="F1644" s="85"/>
      <c r="G1644" s="85"/>
    </row>
    <row r="1645" spans="1:7" x14ac:dyDescent="0.2">
      <c r="A1645" s="533"/>
      <c r="B1645" s="529"/>
      <c r="C1645" s="530"/>
      <c r="D1645" s="531"/>
      <c r="E1645" s="532"/>
      <c r="F1645" s="85"/>
      <c r="G1645" s="85"/>
    </row>
    <row r="1646" spans="1:7" x14ac:dyDescent="0.2">
      <c r="A1646" s="533"/>
      <c r="B1646" s="529"/>
      <c r="C1646" s="530"/>
      <c r="D1646" s="531"/>
      <c r="E1646" s="532"/>
      <c r="F1646" s="85"/>
      <c r="G1646" s="85"/>
    </row>
    <row r="1647" spans="1:7" x14ac:dyDescent="0.2">
      <c r="A1647" s="533"/>
      <c r="B1647" s="529"/>
      <c r="C1647" s="530"/>
      <c r="D1647" s="531"/>
      <c r="E1647" s="532"/>
      <c r="F1647" s="85"/>
      <c r="G1647" s="85"/>
    </row>
    <row r="1648" spans="1:7" x14ac:dyDescent="0.2">
      <c r="A1648" s="533"/>
      <c r="B1648" s="529"/>
      <c r="C1648" s="530"/>
      <c r="D1648" s="531"/>
      <c r="E1648" s="532"/>
      <c r="F1648" s="85"/>
      <c r="G1648" s="85"/>
    </row>
    <row r="1649" spans="1:7" x14ac:dyDescent="0.2">
      <c r="A1649" s="533"/>
      <c r="B1649" s="529"/>
      <c r="C1649" s="530"/>
      <c r="D1649" s="531"/>
      <c r="E1649" s="532"/>
      <c r="F1649" s="85"/>
      <c r="G1649" s="85"/>
    </row>
    <row r="1650" spans="1:7" x14ac:dyDescent="0.2">
      <c r="A1650" s="533"/>
      <c r="B1650" s="529"/>
      <c r="C1650" s="530"/>
      <c r="D1650" s="531"/>
      <c r="E1650" s="532"/>
      <c r="F1650" s="85"/>
      <c r="G1650" s="85"/>
    </row>
    <row r="1651" spans="1:7" x14ac:dyDescent="0.2">
      <c r="A1651" s="533"/>
      <c r="B1651" s="529"/>
      <c r="C1651" s="530"/>
      <c r="D1651" s="531"/>
      <c r="E1651" s="532"/>
      <c r="F1651" s="85"/>
      <c r="G1651" s="85"/>
    </row>
    <row r="1652" spans="1:7" x14ac:dyDescent="0.2">
      <c r="A1652" s="533"/>
      <c r="B1652" s="529"/>
      <c r="C1652" s="530"/>
      <c r="D1652" s="531"/>
      <c r="E1652" s="532"/>
      <c r="F1652" s="85"/>
      <c r="G1652" s="85"/>
    </row>
    <row r="1653" spans="1:7" x14ac:dyDescent="0.2">
      <c r="A1653" s="533"/>
      <c r="B1653" s="529"/>
      <c r="C1653" s="530"/>
      <c r="D1653" s="531"/>
      <c r="E1653" s="532"/>
      <c r="F1653" s="85"/>
      <c r="G1653" s="85"/>
    </row>
    <row r="1654" spans="1:7" x14ac:dyDescent="0.2">
      <c r="A1654" s="533"/>
      <c r="B1654" s="529"/>
      <c r="C1654" s="530"/>
      <c r="D1654" s="531"/>
      <c r="E1654" s="532"/>
      <c r="F1654" s="85"/>
      <c r="G1654" s="85"/>
    </row>
    <row r="1655" spans="1:7" x14ac:dyDescent="0.2">
      <c r="A1655" s="533"/>
      <c r="B1655" s="529"/>
      <c r="C1655" s="530"/>
      <c r="D1655" s="531"/>
      <c r="E1655" s="532"/>
      <c r="F1655" s="85"/>
      <c r="G1655" s="85"/>
    </row>
    <row r="1656" spans="1:7" x14ac:dyDescent="0.2">
      <c r="A1656" s="533"/>
      <c r="B1656" s="529"/>
      <c r="C1656" s="530"/>
      <c r="D1656" s="531"/>
      <c r="E1656" s="532"/>
      <c r="F1656" s="85"/>
      <c r="G1656" s="85"/>
    </row>
    <row r="1657" spans="1:7" x14ac:dyDescent="0.2">
      <c r="A1657" s="533"/>
      <c r="B1657" s="529"/>
      <c r="C1657" s="530"/>
      <c r="D1657" s="531"/>
      <c r="E1657" s="532"/>
      <c r="F1657" s="85"/>
      <c r="G1657" s="85"/>
    </row>
    <row r="1658" spans="1:7" x14ac:dyDescent="0.2">
      <c r="A1658" s="533"/>
      <c r="B1658" s="529"/>
      <c r="C1658" s="530"/>
      <c r="D1658" s="531"/>
      <c r="E1658" s="532"/>
      <c r="F1658" s="85"/>
      <c r="G1658" s="85"/>
    </row>
    <row r="1659" spans="1:7" x14ac:dyDescent="0.2">
      <c r="A1659" s="533"/>
      <c r="B1659" s="529"/>
      <c r="C1659" s="530"/>
      <c r="D1659" s="531"/>
      <c r="E1659" s="532"/>
      <c r="F1659" s="85"/>
      <c r="G1659" s="85"/>
    </row>
    <row r="1660" spans="1:7" x14ac:dyDescent="0.2">
      <c r="A1660" s="533"/>
      <c r="B1660" s="529"/>
      <c r="C1660" s="530"/>
      <c r="D1660" s="531"/>
      <c r="E1660" s="532"/>
      <c r="F1660" s="85"/>
      <c r="G1660" s="85"/>
    </row>
    <row r="1661" spans="1:7" x14ac:dyDescent="0.2">
      <c r="A1661" s="533"/>
      <c r="B1661" s="529"/>
      <c r="C1661" s="530"/>
      <c r="D1661" s="531"/>
      <c r="E1661" s="532"/>
      <c r="F1661" s="85"/>
      <c r="G1661" s="85"/>
    </row>
    <row r="1662" spans="1:7" x14ac:dyDescent="0.2">
      <c r="A1662" s="533"/>
      <c r="B1662" s="529"/>
      <c r="C1662" s="530"/>
      <c r="D1662" s="531"/>
      <c r="E1662" s="532"/>
      <c r="F1662" s="85"/>
      <c r="G1662" s="85"/>
    </row>
    <row r="1663" spans="1:7" x14ac:dyDescent="0.2">
      <c r="A1663" s="533"/>
      <c r="B1663" s="529"/>
      <c r="C1663" s="530"/>
      <c r="D1663" s="531"/>
      <c r="E1663" s="532"/>
      <c r="F1663" s="85"/>
      <c r="G1663" s="85"/>
    </row>
    <row r="1664" spans="1:7" x14ac:dyDescent="0.2">
      <c r="A1664" s="533"/>
      <c r="B1664" s="529"/>
      <c r="C1664" s="530"/>
      <c r="D1664" s="531"/>
      <c r="E1664" s="532"/>
      <c r="F1664" s="85"/>
      <c r="G1664" s="85"/>
    </row>
    <row r="1665" spans="1:7" x14ac:dyDescent="0.2">
      <c r="A1665" s="533"/>
      <c r="B1665" s="529"/>
      <c r="C1665" s="530"/>
      <c r="D1665" s="531"/>
      <c r="E1665" s="532"/>
      <c r="F1665" s="85"/>
      <c r="G1665" s="85"/>
    </row>
    <row r="1666" spans="1:7" x14ac:dyDescent="0.2">
      <c r="A1666" s="533"/>
      <c r="B1666" s="529"/>
      <c r="C1666" s="530"/>
      <c r="D1666" s="531"/>
      <c r="E1666" s="532"/>
      <c r="F1666" s="85"/>
      <c r="G1666" s="85"/>
    </row>
    <row r="1667" spans="1:7" x14ac:dyDescent="0.2">
      <c r="A1667" s="533"/>
      <c r="B1667" s="529"/>
      <c r="C1667" s="530"/>
      <c r="D1667" s="531"/>
      <c r="E1667" s="532"/>
      <c r="F1667" s="85"/>
      <c r="G1667" s="85"/>
    </row>
    <row r="1668" spans="1:7" x14ac:dyDescent="0.2">
      <c r="A1668" s="533"/>
      <c r="B1668" s="529"/>
      <c r="C1668" s="530"/>
      <c r="D1668" s="531"/>
      <c r="E1668" s="532"/>
      <c r="F1668" s="85"/>
      <c r="G1668" s="85"/>
    </row>
    <row r="1669" spans="1:7" x14ac:dyDescent="0.2">
      <c r="A1669" s="533"/>
      <c r="B1669" s="529"/>
      <c r="C1669" s="530"/>
      <c r="D1669" s="531"/>
      <c r="E1669" s="532"/>
      <c r="F1669" s="85"/>
      <c r="G1669" s="85"/>
    </row>
    <row r="1670" spans="1:7" x14ac:dyDescent="0.2">
      <c r="A1670" s="533"/>
      <c r="B1670" s="529"/>
      <c r="C1670" s="530"/>
      <c r="D1670" s="531"/>
      <c r="E1670" s="532"/>
      <c r="F1670" s="85"/>
      <c r="G1670" s="85"/>
    </row>
    <row r="1671" spans="1:7" x14ac:dyDescent="0.2">
      <c r="A1671" s="533"/>
      <c r="B1671" s="529"/>
      <c r="C1671" s="530"/>
      <c r="D1671" s="531"/>
      <c r="E1671" s="532"/>
      <c r="F1671" s="85"/>
      <c r="G1671" s="85"/>
    </row>
    <row r="1672" spans="1:7" x14ac:dyDescent="0.2">
      <c r="A1672" s="533"/>
      <c r="B1672" s="529"/>
      <c r="C1672" s="530"/>
      <c r="D1672" s="531"/>
      <c r="E1672" s="532"/>
      <c r="F1672" s="85"/>
      <c r="G1672" s="85"/>
    </row>
    <row r="1673" spans="1:7" x14ac:dyDescent="0.2">
      <c r="A1673" s="533"/>
      <c r="B1673" s="529"/>
      <c r="C1673" s="530"/>
      <c r="D1673" s="531"/>
      <c r="E1673" s="532"/>
      <c r="F1673" s="85"/>
      <c r="G1673" s="85"/>
    </row>
    <row r="1674" spans="1:7" x14ac:dyDescent="0.2">
      <c r="A1674" s="533"/>
      <c r="B1674" s="529"/>
      <c r="C1674" s="530"/>
      <c r="D1674" s="531"/>
      <c r="E1674" s="532"/>
      <c r="F1674" s="85"/>
      <c r="G1674" s="85"/>
    </row>
    <row r="1675" spans="1:7" x14ac:dyDescent="0.2">
      <c r="A1675" s="533"/>
      <c r="B1675" s="529"/>
      <c r="C1675" s="530"/>
      <c r="D1675" s="531"/>
      <c r="E1675" s="532"/>
      <c r="F1675" s="85"/>
      <c r="G1675" s="85"/>
    </row>
    <row r="1676" spans="1:7" x14ac:dyDescent="0.2">
      <c r="A1676" s="533"/>
      <c r="B1676" s="529"/>
      <c r="C1676" s="530"/>
      <c r="D1676" s="531"/>
      <c r="E1676" s="532"/>
      <c r="F1676" s="85"/>
      <c r="G1676" s="85"/>
    </row>
    <row r="1677" spans="1:7" x14ac:dyDescent="0.2">
      <c r="A1677" s="533"/>
      <c r="B1677" s="529"/>
      <c r="C1677" s="530"/>
      <c r="D1677" s="531"/>
      <c r="E1677" s="532"/>
      <c r="F1677" s="85"/>
      <c r="G1677" s="85"/>
    </row>
    <row r="1678" spans="1:7" x14ac:dyDescent="0.2">
      <c r="A1678" s="533"/>
      <c r="B1678" s="529"/>
      <c r="C1678" s="530"/>
      <c r="D1678" s="531"/>
      <c r="E1678" s="532"/>
      <c r="F1678" s="85"/>
      <c r="G1678" s="85"/>
    </row>
    <row r="1679" spans="1:7" x14ac:dyDescent="0.2">
      <c r="A1679" s="533"/>
      <c r="B1679" s="529"/>
      <c r="C1679" s="530"/>
      <c r="D1679" s="531"/>
      <c r="E1679" s="532"/>
      <c r="F1679" s="85"/>
      <c r="G1679" s="85"/>
    </row>
    <row r="1680" spans="1:7" x14ac:dyDescent="0.2">
      <c r="A1680" s="533"/>
      <c r="B1680" s="529"/>
      <c r="C1680" s="530"/>
      <c r="D1680" s="531"/>
      <c r="E1680" s="532"/>
      <c r="F1680" s="85"/>
      <c r="G1680" s="85"/>
    </row>
    <row r="1681" spans="1:7" x14ac:dyDescent="0.2">
      <c r="A1681" s="533"/>
      <c r="B1681" s="529"/>
      <c r="C1681" s="530"/>
      <c r="D1681" s="531"/>
      <c r="E1681" s="532"/>
      <c r="F1681" s="85"/>
      <c r="G1681" s="85"/>
    </row>
    <row r="1682" spans="1:7" x14ac:dyDescent="0.2">
      <c r="A1682" s="533"/>
      <c r="B1682" s="529"/>
      <c r="C1682" s="530"/>
      <c r="D1682" s="531"/>
      <c r="E1682" s="532"/>
      <c r="F1682" s="85"/>
      <c r="G1682" s="85"/>
    </row>
    <row r="1683" spans="1:7" x14ac:dyDescent="0.2">
      <c r="A1683" s="533"/>
      <c r="B1683" s="529"/>
      <c r="C1683" s="530"/>
      <c r="D1683" s="531"/>
      <c r="E1683" s="532"/>
      <c r="F1683" s="85"/>
      <c r="G1683" s="85"/>
    </row>
    <row r="1684" spans="1:7" x14ac:dyDescent="0.2">
      <c r="A1684" s="533"/>
      <c r="B1684" s="529"/>
      <c r="C1684" s="530"/>
      <c r="D1684" s="531"/>
      <c r="E1684" s="532"/>
      <c r="F1684" s="85"/>
      <c r="G1684" s="85"/>
    </row>
    <row r="1685" spans="1:7" x14ac:dyDescent="0.2">
      <c r="A1685" s="533"/>
      <c r="B1685" s="529"/>
      <c r="C1685" s="530"/>
      <c r="D1685" s="531"/>
      <c r="E1685" s="532"/>
      <c r="F1685" s="85"/>
      <c r="G1685" s="85"/>
    </row>
    <row r="1686" spans="1:7" x14ac:dyDescent="0.2">
      <c r="A1686" s="533"/>
      <c r="B1686" s="529"/>
      <c r="C1686" s="530"/>
      <c r="D1686" s="531"/>
      <c r="E1686" s="532"/>
      <c r="F1686" s="85"/>
      <c r="G1686" s="85"/>
    </row>
    <row r="1687" spans="1:7" x14ac:dyDescent="0.2">
      <c r="A1687" s="533"/>
      <c r="B1687" s="529"/>
      <c r="C1687" s="530"/>
      <c r="D1687" s="531"/>
      <c r="E1687" s="532"/>
      <c r="F1687" s="85"/>
      <c r="G1687" s="85"/>
    </row>
    <row r="1688" spans="1:7" x14ac:dyDescent="0.2">
      <c r="A1688" s="533"/>
      <c r="B1688" s="529"/>
      <c r="C1688" s="530"/>
      <c r="D1688" s="531"/>
      <c r="E1688" s="532"/>
      <c r="F1688" s="85"/>
      <c r="G1688" s="85"/>
    </row>
    <row r="1689" spans="1:7" x14ac:dyDescent="0.2">
      <c r="A1689" s="533"/>
      <c r="B1689" s="529"/>
      <c r="C1689" s="530"/>
      <c r="D1689" s="531"/>
      <c r="E1689" s="532"/>
      <c r="F1689" s="85"/>
      <c r="G1689" s="85"/>
    </row>
    <row r="1690" spans="1:7" x14ac:dyDescent="0.2">
      <c r="A1690" s="533"/>
      <c r="B1690" s="529"/>
      <c r="C1690" s="530"/>
      <c r="D1690" s="531"/>
      <c r="E1690" s="532"/>
      <c r="F1690" s="85"/>
      <c r="G1690" s="85"/>
    </row>
    <row r="1691" spans="1:7" x14ac:dyDescent="0.2">
      <c r="A1691" s="533"/>
      <c r="B1691" s="529"/>
      <c r="C1691" s="530"/>
      <c r="D1691" s="531"/>
      <c r="E1691" s="532"/>
      <c r="F1691" s="85"/>
      <c r="G1691" s="85"/>
    </row>
    <row r="1692" spans="1:7" x14ac:dyDescent="0.2">
      <c r="A1692" s="533"/>
      <c r="B1692" s="529"/>
      <c r="C1692" s="530"/>
      <c r="D1692" s="531"/>
      <c r="E1692" s="532"/>
      <c r="F1692" s="85"/>
      <c r="G1692" s="85"/>
    </row>
    <row r="1693" spans="1:7" x14ac:dyDescent="0.2">
      <c r="A1693" s="533"/>
      <c r="B1693" s="529"/>
      <c r="C1693" s="530"/>
      <c r="D1693" s="531"/>
      <c r="E1693" s="532"/>
      <c r="F1693" s="85"/>
      <c r="G1693" s="85"/>
    </row>
    <row r="1694" spans="1:7" x14ac:dyDescent="0.2">
      <c r="A1694" s="533"/>
      <c r="B1694" s="529"/>
      <c r="C1694" s="530"/>
      <c r="D1694" s="531"/>
      <c r="E1694" s="532"/>
      <c r="F1694" s="85"/>
      <c r="G1694" s="85"/>
    </row>
    <row r="1695" spans="1:7" x14ac:dyDescent="0.2">
      <c r="A1695" s="533"/>
      <c r="B1695" s="529"/>
      <c r="C1695" s="530"/>
      <c r="D1695" s="531"/>
      <c r="E1695" s="532"/>
      <c r="F1695" s="85"/>
      <c r="G1695" s="85"/>
    </row>
    <row r="1696" spans="1:7" x14ac:dyDescent="0.2">
      <c r="A1696" s="533"/>
      <c r="B1696" s="529"/>
      <c r="C1696" s="530"/>
      <c r="D1696" s="531"/>
      <c r="E1696" s="532"/>
      <c r="F1696" s="85"/>
      <c r="G1696" s="85"/>
    </row>
    <row r="1697" spans="1:7" x14ac:dyDescent="0.2">
      <c r="A1697" s="533"/>
      <c r="B1697" s="529"/>
      <c r="C1697" s="530"/>
      <c r="D1697" s="531"/>
      <c r="E1697" s="532"/>
      <c r="F1697" s="85"/>
      <c r="G1697" s="85"/>
    </row>
    <row r="1698" spans="1:7" x14ac:dyDescent="0.2">
      <c r="A1698" s="533"/>
      <c r="B1698" s="529"/>
      <c r="C1698" s="530"/>
      <c r="D1698" s="531"/>
      <c r="E1698" s="532"/>
      <c r="F1698" s="85"/>
      <c r="G1698" s="85"/>
    </row>
    <row r="1699" spans="1:7" x14ac:dyDescent="0.2">
      <c r="A1699" s="533"/>
      <c r="B1699" s="529"/>
      <c r="C1699" s="530"/>
      <c r="D1699" s="531"/>
      <c r="E1699" s="532"/>
      <c r="F1699" s="85"/>
      <c r="G1699" s="85"/>
    </row>
    <row r="1700" spans="1:7" x14ac:dyDescent="0.2">
      <c r="A1700" s="533"/>
      <c r="B1700" s="529"/>
      <c r="C1700" s="530"/>
      <c r="D1700" s="531"/>
      <c r="E1700" s="532"/>
      <c r="F1700" s="85"/>
      <c r="G1700" s="85"/>
    </row>
    <row r="1701" spans="1:7" x14ac:dyDescent="0.2">
      <c r="A1701" s="533"/>
      <c r="B1701" s="529"/>
      <c r="C1701" s="530"/>
      <c r="D1701" s="531"/>
      <c r="E1701" s="532"/>
      <c r="F1701" s="85"/>
      <c r="G1701" s="85"/>
    </row>
    <row r="1702" spans="1:7" x14ac:dyDescent="0.2">
      <c r="A1702" s="533"/>
      <c r="B1702" s="529"/>
      <c r="C1702" s="530"/>
      <c r="D1702" s="531"/>
      <c r="E1702" s="532"/>
      <c r="F1702" s="85"/>
      <c r="G1702" s="85"/>
    </row>
    <row r="1703" spans="1:7" x14ac:dyDescent="0.2">
      <c r="A1703" s="533"/>
      <c r="B1703" s="529"/>
      <c r="C1703" s="530"/>
      <c r="D1703" s="531"/>
      <c r="E1703" s="532"/>
      <c r="F1703" s="85"/>
      <c r="G1703" s="85"/>
    </row>
    <row r="1704" spans="1:7" x14ac:dyDescent="0.2">
      <c r="A1704" s="533"/>
      <c r="B1704" s="529"/>
      <c r="C1704" s="530"/>
      <c r="D1704" s="531"/>
      <c r="E1704" s="532"/>
      <c r="F1704" s="85"/>
      <c r="G1704" s="85"/>
    </row>
    <row r="1705" spans="1:7" x14ac:dyDescent="0.2">
      <c r="A1705" s="533"/>
      <c r="B1705" s="529"/>
      <c r="C1705" s="530"/>
      <c r="D1705" s="531"/>
      <c r="E1705" s="532"/>
      <c r="F1705" s="85"/>
      <c r="G1705" s="85"/>
    </row>
    <row r="1706" spans="1:7" x14ac:dyDescent="0.2">
      <c r="A1706" s="533"/>
      <c r="B1706" s="529"/>
      <c r="C1706" s="530"/>
      <c r="D1706" s="531"/>
      <c r="E1706" s="532"/>
      <c r="F1706" s="85"/>
      <c r="G1706" s="85"/>
    </row>
    <row r="1707" spans="1:7" x14ac:dyDescent="0.2">
      <c r="A1707" s="533"/>
      <c r="B1707" s="529"/>
      <c r="C1707" s="530"/>
      <c r="D1707" s="531"/>
      <c r="E1707" s="532"/>
      <c r="F1707" s="85"/>
      <c r="G1707" s="85"/>
    </row>
    <row r="1708" spans="1:7" x14ac:dyDescent="0.2">
      <c r="A1708" s="533"/>
      <c r="B1708" s="529"/>
      <c r="C1708" s="530"/>
      <c r="D1708" s="531"/>
      <c r="E1708" s="532"/>
      <c r="F1708" s="85"/>
      <c r="G1708" s="85"/>
    </row>
    <row r="1709" spans="1:7" x14ac:dyDescent="0.2">
      <c r="A1709" s="533"/>
      <c r="B1709" s="529"/>
      <c r="C1709" s="530"/>
      <c r="D1709" s="531"/>
      <c r="E1709" s="532"/>
      <c r="F1709" s="85"/>
      <c r="G1709" s="85"/>
    </row>
    <row r="1710" spans="1:7" x14ac:dyDescent="0.2">
      <c r="A1710" s="533"/>
      <c r="B1710" s="529"/>
      <c r="C1710" s="530"/>
      <c r="D1710" s="531"/>
      <c r="E1710" s="532"/>
      <c r="F1710" s="85"/>
      <c r="G1710" s="85"/>
    </row>
    <row r="1711" spans="1:7" x14ac:dyDescent="0.2">
      <c r="A1711" s="533"/>
      <c r="B1711" s="529"/>
      <c r="C1711" s="530"/>
      <c r="D1711" s="531"/>
      <c r="E1711" s="532"/>
      <c r="F1711" s="85"/>
      <c r="G1711" s="85"/>
    </row>
    <row r="1712" spans="1:7" x14ac:dyDescent="0.2">
      <c r="A1712" s="533"/>
      <c r="B1712" s="529"/>
      <c r="C1712" s="530"/>
      <c r="D1712" s="531"/>
      <c r="E1712" s="532"/>
      <c r="F1712" s="85"/>
      <c r="G1712" s="85"/>
    </row>
    <row r="1713" spans="1:7" x14ac:dyDescent="0.2">
      <c r="A1713" s="533"/>
      <c r="B1713" s="529"/>
      <c r="C1713" s="530"/>
      <c r="D1713" s="531"/>
      <c r="E1713" s="532"/>
      <c r="F1713" s="85"/>
      <c r="G1713" s="85"/>
    </row>
    <row r="1714" spans="1:7" x14ac:dyDescent="0.2">
      <c r="A1714" s="533"/>
      <c r="B1714" s="529"/>
      <c r="C1714" s="530"/>
      <c r="D1714" s="531"/>
      <c r="E1714" s="532"/>
      <c r="F1714" s="85"/>
      <c r="G1714" s="85"/>
    </row>
    <row r="1715" spans="1:7" x14ac:dyDescent="0.2">
      <c r="A1715" s="533"/>
      <c r="B1715" s="529"/>
      <c r="C1715" s="530"/>
      <c r="D1715" s="531"/>
      <c r="E1715" s="532"/>
      <c r="F1715" s="85"/>
      <c r="G1715" s="85"/>
    </row>
    <row r="1716" spans="1:7" x14ac:dyDescent="0.2">
      <c r="A1716" s="533"/>
      <c r="B1716" s="529"/>
      <c r="C1716" s="530"/>
      <c r="D1716" s="531"/>
      <c r="E1716" s="532"/>
      <c r="F1716" s="85"/>
      <c r="G1716" s="85"/>
    </row>
    <row r="1717" spans="1:7" x14ac:dyDescent="0.2">
      <c r="A1717" s="533"/>
      <c r="B1717" s="529"/>
      <c r="C1717" s="530"/>
      <c r="D1717" s="531"/>
      <c r="E1717" s="532"/>
      <c r="F1717" s="85"/>
      <c r="G1717" s="85"/>
    </row>
    <row r="1718" spans="1:7" x14ac:dyDescent="0.2">
      <c r="A1718" s="533"/>
      <c r="B1718" s="529"/>
      <c r="C1718" s="530"/>
      <c r="D1718" s="531"/>
      <c r="E1718" s="532"/>
      <c r="F1718" s="85"/>
      <c r="G1718" s="85"/>
    </row>
    <row r="1719" spans="1:7" x14ac:dyDescent="0.2">
      <c r="A1719" s="533"/>
      <c r="B1719" s="529"/>
      <c r="C1719" s="530"/>
      <c r="D1719" s="531"/>
      <c r="E1719" s="532"/>
      <c r="F1719" s="85"/>
      <c r="G1719" s="85"/>
    </row>
    <row r="1720" spans="1:7" x14ac:dyDescent="0.2">
      <c r="A1720" s="533"/>
      <c r="B1720" s="529"/>
      <c r="C1720" s="530"/>
      <c r="D1720" s="531"/>
      <c r="E1720" s="532"/>
      <c r="F1720" s="85"/>
      <c r="G1720" s="85"/>
    </row>
    <row r="1721" spans="1:7" x14ac:dyDescent="0.2">
      <c r="A1721" s="533"/>
      <c r="B1721" s="529"/>
      <c r="C1721" s="530"/>
      <c r="D1721" s="531"/>
      <c r="E1721" s="532"/>
      <c r="F1721" s="85"/>
      <c r="G1721" s="85"/>
    </row>
    <row r="1722" spans="1:7" x14ac:dyDescent="0.2">
      <c r="A1722" s="533"/>
      <c r="B1722" s="529"/>
      <c r="C1722" s="530"/>
      <c r="D1722" s="531"/>
      <c r="E1722" s="532"/>
      <c r="F1722" s="85"/>
      <c r="G1722" s="85"/>
    </row>
    <row r="1723" spans="1:7" x14ac:dyDescent="0.2">
      <c r="A1723" s="533"/>
      <c r="B1723" s="529"/>
      <c r="C1723" s="530"/>
      <c r="D1723" s="531"/>
      <c r="E1723" s="532"/>
      <c r="F1723" s="85"/>
      <c r="G1723" s="85"/>
    </row>
    <row r="1724" spans="1:7" x14ac:dyDescent="0.2">
      <c r="A1724" s="533"/>
      <c r="B1724" s="529"/>
      <c r="C1724" s="530"/>
      <c r="D1724" s="531"/>
      <c r="E1724" s="532"/>
      <c r="F1724" s="85"/>
      <c r="G1724" s="85"/>
    </row>
    <row r="1725" spans="1:7" x14ac:dyDescent="0.2">
      <c r="A1725" s="533"/>
      <c r="B1725" s="529"/>
      <c r="C1725" s="530"/>
      <c r="D1725" s="531"/>
      <c r="E1725" s="532"/>
      <c r="F1725" s="85"/>
      <c r="G1725" s="85"/>
    </row>
    <row r="1726" spans="1:7" x14ac:dyDescent="0.2">
      <c r="A1726" s="533"/>
      <c r="B1726" s="529"/>
      <c r="C1726" s="530"/>
      <c r="D1726" s="531"/>
      <c r="E1726" s="532"/>
      <c r="F1726" s="85"/>
      <c r="G1726" s="85"/>
    </row>
    <row r="1727" spans="1:7" x14ac:dyDescent="0.2">
      <c r="A1727" s="533"/>
      <c r="B1727" s="529"/>
      <c r="C1727" s="530"/>
      <c r="D1727" s="531"/>
      <c r="E1727" s="532"/>
      <c r="F1727" s="85"/>
      <c r="G1727" s="85"/>
    </row>
    <row r="1728" spans="1:7" x14ac:dyDescent="0.2">
      <c r="A1728" s="533"/>
      <c r="B1728" s="529"/>
      <c r="C1728" s="530"/>
      <c r="D1728" s="531"/>
      <c r="E1728" s="532"/>
      <c r="F1728" s="85"/>
      <c r="G1728" s="85"/>
    </row>
    <row r="1729" spans="1:7" x14ac:dyDescent="0.2">
      <c r="A1729" s="533"/>
      <c r="B1729" s="529"/>
      <c r="C1729" s="530"/>
      <c r="D1729" s="531"/>
      <c r="E1729" s="532"/>
      <c r="F1729" s="85"/>
      <c r="G1729" s="85"/>
    </row>
    <row r="1730" spans="1:7" x14ac:dyDescent="0.2">
      <c r="A1730" s="533"/>
      <c r="B1730" s="529"/>
      <c r="C1730" s="530"/>
      <c r="D1730" s="531"/>
      <c r="E1730" s="532"/>
      <c r="F1730" s="85"/>
      <c r="G1730" s="85"/>
    </row>
    <row r="1731" spans="1:7" x14ac:dyDescent="0.2">
      <c r="A1731" s="533"/>
      <c r="B1731" s="529"/>
      <c r="C1731" s="530"/>
      <c r="D1731" s="531"/>
      <c r="E1731" s="532"/>
      <c r="F1731" s="85"/>
      <c r="G1731" s="85"/>
    </row>
    <row r="1732" spans="1:7" x14ac:dyDescent="0.2">
      <c r="A1732" s="533"/>
      <c r="B1732" s="529"/>
      <c r="C1732" s="530"/>
      <c r="D1732" s="531"/>
      <c r="E1732" s="532"/>
      <c r="F1732" s="85"/>
      <c r="G1732" s="85"/>
    </row>
    <row r="1733" spans="1:7" x14ac:dyDescent="0.2">
      <c r="A1733" s="533"/>
      <c r="B1733" s="529"/>
      <c r="C1733" s="530"/>
      <c r="D1733" s="531"/>
      <c r="E1733" s="532"/>
      <c r="F1733" s="85"/>
      <c r="G1733" s="85"/>
    </row>
    <row r="1734" spans="1:7" x14ac:dyDescent="0.2">
      <c r="A1734" s="533"/>
      <c r="B1734" s="529"/>
      <c r="C1734" s="530"/>
      <c r="D1734" s="531"/>
      <c r="E1734" s="532"/>
      <c r="F1734" s="85"/>
      <c r="G1734" s="85"/>
    </row>
    <row r="1735" spans="1:7" x14ac:dyDescent="0.2">
      <c r="A1735" s="533"/>
      <c r="B1735" s="529"/>
      <c r="C1735" s="530"/>
      <c r="D1735" s="531"/>
      <c r="E1735" s="532"/>
      <c r="F1735" s="85"/>
      <c r="G1735" s="85"/>
    </row>
    <row r="1736" spans="1:7" x14ac:dyDescent="0.2">
      <c r="A1736" s="533"/>
      <c r="B1736" s="529"/>
      <c r="C1736" s="530"/>
      <c r="D1736" s="531"/>
      <c r="E1736" s="532"/>
      <c r="F1736" s="85"/>
      <c r="G1736" s="85"/>
    </row>
    <row r="1737" spans="1:7" x14ac:dyDescent="0.2">
      <c r="A1737" s="533"/>
      <c r="B1737" s="529"/>
      <c r="C1737" s="530"/>
      <c r="D1737" s="531"/>
      <c r="E1737" s="532"/>
      <c r="F1737" s="85"/>
      <c r="G1737" s="85"/>
    </row>
    <row r="1738" spans="1:7" x14ac:dyDescent="0.2">
      <c r="A1738" s="533"/>
      <c r="B1738" s="529"/>
      <c r="C1738" s="530"/>
      <c r="D1738" s="531"/>
      <c r="E1738" s="532"/>
      <c r="F1738" s="85"/>
      <c r="G1738" s="85"/>
    </row>
    <row r="1739" spans="1:7" x14ac:dyDescent="0.2">
      <c r="A1739" s="533"/>
      <c r="B1739" s="529"/>
      <c r="C1739" s="530"/>
      <c r="D1739" s="531"/>
      <c r="E1739" s="532"/>
      <c r="F1739" s="85"/>
      <c r="G1739" s="85"/>
    </row>
    <row r="1740" spans="1:7" x14ac:dyDescent="0.2">
      <c r="A1740" s="533"/>
      <c r="B1740" s="529"/>
      <c r="C1740" s="530"/>
      <c r="D1740" s="531"/>
      <c r="E1740" s="532"/>
      <c r="F1740" s="85"/>
      <c r="G1740" s="85"/>
    </row>
    <row r="1741" spans="1:7" x14ac:dyDescent="0.2">
      <c r="A1741" s="533"/>
      <c r="B1741" s="529"/>
      <c r="C1741" s="530"/>
      <c r="D1741" s="531"/>
      <c r="E1741" s="532"/>
      <c r="F1741" s="85"/>
      <c r="G1741" s="85"/>
    </row>
    <row r="1742" spans="1:7" x14ac:dyDescent="0.2">
      <c r="A1742" s="533"/>
      <c r="B1742" s="529"/>
      <c r="C1742" s="530"/>
      <c r="D1742" s="531"/>
      <c r="E1742" s="532"/>
      <c r="F1742" s="85"/>
      <c r="G1742" s="85"/>
    </row>
    <row r="1743" spans="1:7" x14ac:dyDescent="0.2">
      <c r="A1743" s="533"/>
      <c r="B1743" s="529"/>
      <c r="C1743" s="530"/>
      <c r="D1743" s="531"/>
      <c r="E1743" s="532"/>
      <c r="F1743" s="85"/>
      <c r="G1743" s="85"/>
    </row>
    <row r="1744" spans="1:7" x14ac:dyDescent="0.2">
      <c r="A1744" s="533"/>
      <c r="B1744" s="529"/>
      <c r="C1744" s="530"/>
      <c r="D1744" s="531"/>
      <c r="E1744" s="532"/>
      <c r="F1744" s="85"/>
      <c r="G1744" s="85"/>
    </row>
    <row r="1745" spans="1:7" x14ac:dyDescent="0.2">
      <c r="A1745" s="533"/>
      <c r="B1745" s="529"/>
      <c r="C1745" s="530"/>
      <c r="D1745" s="531"/>
      <c r="E1745" s="532"/>
      <c r="F1745" s="85"/>
      <c r="G1745" s="85"/>
    </row>
    <row r="1746" spans="1:7" x14ac:dyDescent="0.2">
      <c r="A1746" s="533"/>
      <c r="B1746" s="529"/>
      <c r="C1746" s="530"/>
      <c r="D1746" s="531"/>
      <c r="E1746" s="532"/>
      <c r="F1746" s="85"/>
      <c r="G1746" s="85"/>
    </row>
    <row r="1747" spans="1:7" x14ac:dyDescent="0.2">
      <c r="A1747" s="533"/>
      <c r="B1747" s="529"/>
      <c r="C1747" s="530"/>
      <c r="D1747" s="531"/>
      <c r="E1747" s="532"/>
      <c r="F1747" s="85"/>
      <c r="G1747" s="85"/>
    </row>
    <row r="1748" spans="1:7" x14ac:dyDescent="0.2">
      <c r="A1748" s="533"/>
      <c r="B1748" s="529"/>
      <c r="C1748" s="530"/>
      <c r="D1748" s="531"/>
      <c r="E1748" s="532"/>
      <c r="F1748" s="85"/>
      <c r="G1748" s="85"/>
    </row>
    <row r="1749" spans="1:7" x14ac:dyDescent="0.2">
      <c r="A1749" s="533"/>
      <c r="B1749" s="529"/>
      <c r="C1749" s="530"/>
      <c r="D1749" s="531"/>
      <c r="E1749" s="532"/>
      <c r="F1749" s="85"/>
      <c r="G1749" s="85"/>
    </row>
    <row r="1750" spans="1:7" x14ac:dyDescent="0.2">
      <c r="A1750" s="533"/>
      <c r="B1750" s="529"/>
      <c r="C1750" s="530"/>
      <c r="D1750" s="531"/>
      <c r="E1750" s="532"/>
      <c r="F1750" s="85"/>
      <c r="G1750" s="85"/>
    </row>
    <row r="1751" spans="1:7" x14ac:dyDescent="0.2">
      <c r="A1751" s="533"/>
      <c r="B1751" s="529"/>
      <c r="C1751" s="530"/>
      <c r="D1751" s="531"/>
      <c r="E1751" s="532"/>
      <c r="F1751" s="85"/>
      <c r="G1751" s="85"/>
    </row>
    <row r="1752" spans="1:7" x14ac:dyDescent="0.2">
      <c r="A1752" s="533"/>
      <c r="B1752" s="529"/>
      <c r="C1752" s="530"/>
      <c r="D1752" s="531"/>
      <c r="E1752" s="532"/>
      <c r="F1752" s="85"/>
      <c r="G1752" s="85"/>
    </row>
    <row r="1753" spans="1:7" x14ac:dyDescent="0.2">
      <c r="A1753" s="533"/>
      <c r="B1753" s="529"/>
      <c r="C1753" s="530"/>
      <c r="D1753" s="531"/>
      <c r="E1753" s="532"/>
      <c r="F1753" s="85"/>
      <c r="G1753" s="85"/>
    </row>
    <row r="1754" spans="1:7" x14ac:dyDescent="0.2">
      <c r="A1754" s="533"/>
      <c r="B1754" s="529"/>
      <c r="C1754" s="530"/>
      <c r="D1754" s="531"/>
      <c r="E1754" s="532"/>
      <c r="F1754" s="85"/>
      <c r="G1754" s="85"/>
    </row>
    <row r="1755" spans="1:7" x14ac:dyDescent="0.2">
      <c r="A1755" s="533"/>
      <c r="B1755" s="529"/>
      <c r="C1755" s="530"/>
      <c r="D1755" s="531"/>
      <c r="E1755" s="532"/>
      <c r="F1755" s="85"/>
      <c r="G1755" s="85"/>
    </row>
    <row r="1756" spans="1:7" x14ac:dyDescent="0.2">
      <c r="A1756" s="533"/>
      <c r="B1756" s="529"/>
      <c r="C1756" s="530"/>
      <c r="D1756" s="531"/>
      <c r="E1756" s="532"/>
      <c r="F1756" s="85"/>
      <c r="G1756" s="85"/>
    </row>
    <row r="1757" spans="1:7" x14ac:dyDescent="0.2">
      <c r="A1757" s="533"/>
      <c r="B1757" s="529"/>
      <c r="C1757" s="530"/>
      <c r="D1757" s="531"/>
      <c r="E1757" s="532"/>
      <c r="F1757" s="85"/>
      <c r="G1757" s="85"/>
    </row>
    <row r="1758" spans="1:7" x14ac:dyDescent="0.2">
      <c r="A1758" s="533"/>
      <c r="B1758" s="529"/>
      <c r="C1758" s="530"/>
      <c r="D1758" s="531"/>
      <c r="E1758" s="532"/>
      <c r="F1758" s="85"/>
      <c r="G1758" s="85"/>
    </row>
    <row r="1759" spans="1:7" x14ac:dyDescent="0.2">
      <c r="A1759" s="533"/>
      <c r="B1759" s="529"/>
      <c r="C1759" s="530"/>
      <c r="D1759" s="531"/>
      <c r="E1759" s="532"/>
      <c r="F1759" s="85"/>
      <c r="G1759" s="85"/>
    </row>
    <row r="1760" spans="1:7" x14ac:dyDescent="0.2">
      <c r="A1760" s="533"/>
      <c r="B1760" s="529"/>
      <c r="C1760" s="530"/>
      <c r="D1760" s="531"/>
      <c r="E1760" s="532"/>
      <c r="F1760" s="85"/>
      <c r="G1760" s="85"/>
    </row>
    <row r="1761" spans="1:7" x14ac:dyDescent="0.2">
      <c r="A1761" s="533"/>
      <c r="B1761" s="529"/>
      <c r="C1761" s="530"/>
      <c r="D1761" s="531"/>
      <c r="E1761" s="532"/>
      <c r="F1761" s="85"/>
      <c r="G1761" s="85"/>
    </row>
    <row r="1762" spans="1:7" x14ac:dyDescent="0.2">
      <c r="A1762" s="533"/>
      <c r="B1762" s="529"/>
      <c r="C1762" s="530"/>
      <c r="D1762" s="531"/>
      <c r="E1762" s="532"/>
      <c r="F1762" s="85"/>
      <c r="G1762" s="85"/>
    </row>
    <row r="1763" spans="1:7" x14ac:dyDescent="0.2">
      <c r="A1763" s="533"/>
      <c r="B1763" s="529"/>
      <c r="C1763" s="530"/>
      <c r="D1763" s="531"/>
      <c r="E1763" s="532"/>
      <c r="F1763" s="85"/>
      <c r="G1763" s="85"/>
    </row>
    <row r="1764" spans="1:7" x14ac:dyDescent="0.2">
      <c r="A1764" s="533"/>
      <c r="B1764" s="529"/>
      <c r="C1764" s="530"/>
      <c r="D1764" s="531"/>
      <c r="E1764" s="532"/>
      <c r="F1764" s="85"/>
      <c r="G1764" s="85"/>
    </row>
    <row r="1765" spans="1:7" x14ac:dyDescent="0.2">
      <c r="A1765" s="533"/>
      <c r="B1765" s="529"/>
      <c r="C1765" s="530"/>
      <c r="D1765" s="531"/>
      <c r="E1765" s="532"/>
      <c r="F1765" s="85"/>
      <c r="G1765" s="85"/>
    </row>
    <row r="1766" spans="1:7" x14ac:dyDescent="0.2">
      <c r="A1766" s="533"/>
      <c r="B1766" s="529"/>
      <c r="C1766" s="530"/>
      <c r="D1766" s="531"/>
      <c r="E1766" s="532"/>
      <c r="F1766" s="85"/>
      <c r="G1766" s="85"/>
    </row>
    <row r="1767" spans="1:7" x14ac:dyDescent="0.2">
      <c r="A1767" s="533"/>
      <c r="B1767" s="529"/>
      <c r="C1767" s="530"/>
      <c r="D1767" s="531"/>
      <c r="E1767" s="532"/>
      <c r="F1767" s="85"/>
      <c r="G1767" s="85"/>
    </row>
    <row r="1768" spans="1:7" x14ac:dyDescent="0.2">
      <c r="A1768" s="533"/>
      <c r="B1768" s="529"/>
      <c r="C1768" s="530"/>
      <c r="D1768" s="531"/>
      <c r="E1768" s="532"/>
      <c r="F1768" s="85"/>
      <c r="G1768" s="85"/>
    </row>
    <row r="1769" spans="1:7" x14ac:dyDescent="0.2">
      <c r="A1769" s="533"/>
      <c r="B1769" s="529"/>
      <c r="C1769" s="530"/>
      <c r="D1769" s="531"/>
      <c r="E1769" s="532"/>
      <c r="F1769" s="85"/>
      <c r="G1769" s="85"/>
    </row>
    <row r="1770" spans="1:7" x14ac:dyDescent="0.2">
      <c r="A1770" s="533"/>
      <c r="B1770" s="529"/>
      <c r="C1770" s="530"/>
      <c r="D1770" s="531"/>
      <c r="E1770" s="532"/>
      <c r="F1770" s="85"/>
      <c r="G1770" s="85"/>
    </row>
    <row r="1771" spans="1:7" x14ac:dyDescent="0.2">
      <c r="A1771" s="533"/>
      <c r="B1771" s="529"/>
      <c r="C1771" s="530"/>
      <c r="D1771" s="531"/>
      <c r="E1771" s="532"/>
      <c r="F1771" s="85"/>
      <c r="G1771" s="85"/>
    </row>
    <row r="1772" spans="1:7" x14ac:dyDescent="0.2">
      <c r="A1772" s="533"/>
      <c r="B1772" s="529"/>
      <c r="C1772" s="530"/>
      <c r="D1772" s="531"/>
      <c r="E1772" s="532"/>
      <c r="F1772" s="85"/>
      <c r="G1772" s="85"/>
    </row>
    <row r="1773" spans="1:7" x14ac:dyDescent="0.2">
      <c r="A1773" s="533"/>
      <c r="B1773" s="529"/>
      <c r="C1773" s="530"/>
      <c r="D1773" s="531"/>
      <c r="E1773" s="532"/>
      <c r="F1773" s="85"/>
      <c r="G1773" s="85"/>
    </row>
    <row r="1774" spans="1:7" x14ac:dyDescent="0.2">
      <c r="A1774" s="533"/>
      <c r="B1774" s="529"/>
      <c r="C1774" s="530"/>
      <c r="D1774" s="531"/>
      <c r="E1774" s="532"/>
      <c r="F1774" s="85"/>
      <c r="G1774" s="85"/>
    </row>
    <row r="1775" spans="1:7" x14ac:dyDescent="0.2">
      <c r="A1775" s="533"/>
      <c r="B1775" s="529"/>
      <c r="C1775" s="530"/>
      <c r="D1775" s="531"/>
      <c r="E1775" s="532"/>
      <c r="F1775" s="85"/>
      <c r="G1775" s="85"/>
    </row>
    <row r="1776" spans="1:7" x14ac:dyDescent="0.2">
      <c r="A1776" s="533"/>
      <c r="B1776" s="529"/>
      <c r="C1776" s="530"/>
      <c r="D1776" s="531"/>
      <c r="E1776" s="532"/>
      <c r="F1776" s="85"/>
      <c r="G1776" s="85"/>
    </row>
    <row r="1777" spans="1:7" x14ac:dyDescent="0.2">
      <c r="A1777" s="533"/>
      <c r="B1777" s="529"/>
      <c r="C1777" s="530"/>
      <c r="D1777" s="531"/>
      <c r="E1777" s="532"/>
      <c r="F1777" s="85"/>
      <c r="G1777" s="85"/>
    </row>
    <row r="1778" spans="1:7" x14ac:dyDescent="0.2">
      <c r="A1778" s="533"/>
      <c r="B1778" s="529"/>
      <c r="C1778" s="530"/>
      <c r="D1778" s="531"/>
      <c r="E1778" s="532"/>
      <c r="F1778" s="85"/>
      <c r="G1778" s="85"/>
    </row>
    <row r="1779" spans="1:7" x14ac:dyDescent="0.2">
      <c r="A1779" s="533"/>
      <c r="B1779" s="529"/>
      <c r="C1779" s="530"/>
      <c r="D1779" s="531"/>
      <c r="E1779" s="532"/>
      <c r="F1779" s="85"/>
      <c r="G1779" s="85"/>
    </row>
    <row r="1780" spans="1:7" x14ac:dyDescent="0.2">
      <c r="A1780" s="533"/>
      <c r="B1780" s="529"/>
      <c r="C1780" s="530"/>
      <c r="D1780" s="531"/>
      <c r="E1780" s="532"/>
      <c r="F1780" s="85"/>
      <c r="G1780" s="85"/>
    </row>
    <row r="1781" spans="1:7" x14ac:dyDescent="0.2">
      <c r="A1781" s="533"/>
      <c r="B1781" s="529"/>
      <c r="C1781" s="530"/>
      <c r="D1781" s="531"/>
      <c r="E1781" s="532"/>
      <c r="F1781" s="85"/>
      <c r="G1781" s="85"/>
    </row>
    <row r="1782" spans="1:7" x14ac:dyDescent="0.2">
      <c r="A1782" s="533"/>
      <c r="B1782" s="529"/>
      <c r="C1782" s="530"/>
      <c r="D1782" s="531"/>
      <c r="E1782" s="532"/>
      <c r="F1782" s="85"/>
      <c r="G1782" s="85"/>
    </row>
    <row r="1783" spans="1:7" x14ac:dyDescent="0.2">
      <c r="A1783" s="533"/>
      <c r="B1783" s="529"/>
      <c r="C1783" s="530"/>
      <c r="D1783" s="531"/>
      <c r="E1783" s="532"/>
      <c r="F1783" s="85"/>
      <c r="G1783" s="85"/>
    </row>
    <row r="1784" spans="1:7" x14ac:dyDescent="0.2">
      <c r="A1784" s="533"/>
      <c r="B1784" s="529"/>
      <c r="C1784" s="530"/>
      <c r="D1784" s="531"/>
      <c r="E1784" s="532"/>
      <c r="F1784" s="85"/>
      <c r="G1784" s="85"/>
    </row>
    <row r="1785" spans="1:7" x14ac:dyDescent="0.2">
      <c r="A1785" s="533"/>
      <c r="B1785" s="529"/>
      <c r="C1785" s="530"/>
      <c r="D1785" s="531"/>
      <c r="E1785" s="532"/>
      <c r="F1785" s="85"/>
      <c r="G1785" s="85"/>
    </row>
    <row r="1786" spans="1:7" x14ac:dyDescent="0.2">
      <c r="A1786" s="533"/>
      <c r="B1786" s="529"/>
      <c r="C1786" s="530"/>
      <c r="D1786" s="531"/>
      <c r="E1786" s="532"/>
      <c r="F1786" s="85"/>
      <c r="G1786" s="85"/>
    </row>
    <row r="1787" spans="1:7" x14ac:dyDescent="0.2">
      <c r="A1787" s="533"/>
      <c r="B1787" s="529"/>
      <c r="C1787" s="530"/>
      <c r="D1787" s="531"/>
      <c r="E1787" s="532"/>
      <c r="F1787" s="85"/>
      <c r="G1787" s="85"/>
    </row>
    <row r="1788" spans="1:7" x14ac:dyDescent="0.2">
      <c r="A1788" s="533"/>
      <c r="B1788" s="529"/>
      <c r="C1788" s="530"/>
      <c r="D1788" s="531"/>
      <c r="E1788" s="532"/>
      <c r="F1788" s="85"/>
      <c r="G1788" s="85"/>
    </row>
    <row r="1789" spans="1:7" x14ac:dyDescent="0.2">
      <c r="A1789" s="533"/>
      <c r="B1789" s="529"/>
      <c r="C1789" s="530"/>
      <c r="D1789" s="531"/>
      <c r="E1789" s="532"/>
      <c r="F1789" s="85"/>
      <c r="G1789" s="85"/>
    </row>
    <row r="1790" spans="1:7" x14ac:dyDescent="0.2">
      <c r="A1790" s="533"/>
      <c r="B1790" s="529"/>
      <c r="C1790" s="530"/>
      <c r="D1790" s="531"/>
      <c r="E1790" s="532"/>
      <c r="F1790" s="85"/>
      <c r="G1790" s="85"/>
    </row>
    <row r="1791" spans="1:7" x14ac:dyDescent="0.2">
      <c r="A1791" s="533"/>
      <c r="B1791" s="529"/>
      <c r="C1791" s="530"/>
      <c r="D1791" s="531"/>
      <c r="E1791" s="532"/>
      <c r="F1791" s="85"/>
      <c r="G1791" s="85"/>
    </row>
    <row r="1792" spans="1:7" x14ac:dyDescent="0.2">
      <c r="A1792" s="533"/>
      <c r="B1792" s="529"/>
      <c r="C1792" s="530"/>
      <c r="D1792" s="531"/>
      <c r="E1792" s="532"/>
      <c r="F1792" s="85"/>
      <c r="G1792" s="85"/>
    </row>
    <row r="1793" spans="1:7" x14ac:dyDescent="0.2">
      <c r="A1793" s="533"/>
      <c r="B1793" s="529"/>
      <c r="C1793" s="530"/>
      <c r="D1793" s="531"/>
      <c r="E1793" s="532"/>
      <c r="F1793" s="85"/>
      <c r="G1793" s="85"/>
    </row>
    <row r="1794" spans="1:7" x14ac:dyDescent="0.2">
      <c r="A1794" s="533"/>
      <c r="B1794" s="529"/>
      <c r="C1794" s="530"/>
      <c r="D1794" s="531"/>
      <c r="E1794" s="532"/>
      <c r="F1794" s="85"/>
      <c r="G1794" s="85"/>
    </row>
    <row r="1795" spans="1:7" x14ac:dyDescent="0.2">
      <c r="A1795" s="533"/>
      <c r="B1795" s="529"/>
      <c r="C1795" s="530"/>
      <c r="D1795" s="531"/>
      <c r="E1795" s="532"/>
      <c r="F1795" s="85"/>
      <c r="G1795" s="85"/>
    </row>
    <row r="1796" spans="1:7" x14ac:dyDescent="0.2">
      <c r="A1796" s="533"/>
      <c r="B1796" s="529"/>
      <c r="C1796" s="530"/>
      <c r="D1796" s="531"/>
      <c r="E1796" s="532"/>
      <c r="F1796" s="85"/>
      <c r="G1796" s="85"/>
    </row>
    <row r="1797" spans="1:7" x14ac:dyDescent="0.2">
      <c r="A1797" s="533"/>
      <c r="B1797" s="529"/>
      <c r="C1797" s="530"/>
      <c r="D1797" s="531"/>
      <c r="E1797" s="532"/>
      <c r="F1797" s="85"/>
      <c r="G1797" s="85"/>
    </row>
    <row r="1798" spans="1:7" x14ac:dyDescent="0.2">
      <c r="A1798" s="533"/>
      <c r="B1798" s="529"/>
      <c r="C1798" s="530"/>
      <c r="D1798" s="531"/>
      <c r="E1798" s="532"/>
      <c r="F1798" s="85"/>
      <c r="G1798" s="85"/>
    </row>
    <row r="1799" spans="1:7" x14ac:dyDescent="0.2">
      <c r="A1799" s="533"/>
      <c r="B1799" s="529"/>
      <c r="C1799" s="530"/>
      <c r="D1799" s="531"/>
      <c r="E1799" s="532"/>
      <c r="F1799" s="85"/>
      <c r="G1799" s="85"/>
    </row>
    <row r="1800" spans="1:7" x14ac:dyDescent="0.2">
      <c r="A1800" s="533"/>
      <c r="B1800" s="529"/>
      <c r="C1800" s="530"/>
      <c r="D1800" s="531"/>
      <c r="E1800" s="532"/>
      <c r="F1800" s="85"/>
      <c r="G1800" s="85"/>
    </row>
    <row r="1801" spans="1:7" x14ac:dyDescent="0.2">
      <c r="A1801" s="533"/>
      <c r="B1801" s="529"/>
      <c r="C1801" s="530"/>
      <c r="D1801" s="531"/>
      <c r="E1801" s="532"/>
      <c r="F1801" s="85"/>
      <c r="G1801" s="85"/>
    </row>
    <row r="1802" spans="1:7" x14ac:dyDescent="0.2">
      <c r="A1802" s="533"/>
      <c r="B1802" s="529"/>
      <c r="C1802" s="530"/>
      <c r="D1802" s="531"/>
      <c r="E1802" s="532"/>
      <c r="F1802" s="85"/>
      <c r="G1802" s="85"/>
    </row>
    <row r="1803" spans="1:7" x14ac:dyDescent="0.2">
      <c r="A1803" s="533"/>
      <c r="B1803" s="529"/>
      <c r="C1803" s="530"/>
      <c r="D1803" s="531"/>
      <c r="E1803" s="532"/>
      <c r="F1803" s="85"/>
      <c r="G1803" s="85"/>
    </row>
    <row r="1804" spans="1:7" x14ac:dyDescent="0.2">
      <c r="A1804" s="533"/>
      <c r="B1804" s="529"/>
      <c r="C1804" s="530"/>
      <c r="D1804" s="531"/>
      <c r="E1804" s="532"/>
      <c r="F1804" s="85"/>
      <c r="G1804" s="85"/>
    </row>
    <row r="1805" spans="1:7" x14ac:dyDescent="0.2">
      <c r="A1805" s="533"/>
      <c r="B1805" s="529"/>
      <c r="C1805" s="530"/>
      <c r="D1805" s="531"/>
      <c r="E1805" s="532"/>
      <c r="F1805" s="85"/>
      <c r="G1805" s="85"/>
    </row>
    <row r="1806" spans="1:7" x14ac:dyDescent="0.2">
      <c r="A1806" s="533"/>
      <c r="B1806" s="529"/>
      <c r="C1806" s="530"/>
      <c r="D1806" s="531"/>
      <c r="E1806" s="532"/>
      <c r="F1806" s="85"/>
      <c r="G1806" s="85"/>
    </row>
    <row r="1807" spans="1:7" x14ac:dyDescent="0.2">
      <c r="A1807" s="533"/>
      <c r="B1807" s="529"/>
      <c r="C1807" s="530"/>
      <c r="D1807" s="531"/>
      <c r="E1807" s="532"/>
      <c r="F1807" s="85"/>
      <c r="G1807" s="85"/>
    </row>
    <row r="1808" spans="1:7" x14ac:dyDescent="0.2">
      <c r="A1808" s="533"/>
      <c r="B1808" s="529"/>
      <c r="C1808" s="530"/>
      <c r="D1808" s="531"/>
      <c r="E1808" s="532"/>
      <c r="F1808" s="85"/>
      <c r="G1808" s="85"/>
    </row>
    <row r="1809" spans="1:7" x14ac:dyDescent="0.2">
      <c r="A1809" s="533"/>
      <c r="B1809" s="529"/>
      <c r="C1809" s="530"/>
      <c r="D1809" s="531"/>
      <c r="E1809" s="532"/>
      <c r="F1809" s="85"/>
      <c r="G1809" s="85"/>
    </row>
    <row r="1810" spans="1:7" x14ac:dyDescent="0.2">
      <c r="A1810" s="533"/>
      <c r="B1810" s="529"/>
      <c r="C1810" s="530"/>
      <c r="D1810" s="531"/>
      <c r="E1810" s="532"/>
      <c r="F1810" s="85"/>
      <c r="G1810" s="85"/>
    </row>
    <row r="1811" spans="1:7" x14ac:dyDescent="0.2">
      <c r="A1811" s="533"/>
      <c r="B1811" s="529"/>
      <c r="C1811" s="530"/>
      <c r="D1811" s="531"/>
      <c r="E1811" s="532"/>
      <c r="F1811" s="85"/>
      <c r="G1811" s="85"/>
    </row>
    <row r="1812" spans="1:7" x14ac:dyDescent="0.2">
      <c r="A1812" s="533"/>
      <c r="B1812" s="529"/>
      <c r="C1812" s="530"/>
      <c r="D1812" s="531"/>
      <c r="E1812" s="532"/>
      <c r="F1812" s="85"/>
      <c r="G1812" s="85"/>
    </row>
    <row r="1813" spans="1:7" x14ac:dyDescent="0.2">
      <c r="A1813" s="533"/>
      <c r="B1813" s="529"/>
      <c r="C1813" s="530"/>
      <c r="D1813" s="531"/>
      <c r="E1813" s="532"/>
      <c r="F1813" s="85"/>
      <c r="G1813" s="85"/>
    </row>
    <row r="1814" spans="1:7" x14ac:dyDescent="0.2">
      <c r="A1814" s="533"/>
      <c r="B1814" s="529"/>
      <c r="C1814" s="530"/>
      <c r="D1814" s="531"/>
      <c r="E1814" s="532"/>
      <c r="F1814" s="85"/>
      <c r="G1814" s="85"/>
    </row>
    <row r="1815" spans="1:7" x14ac:dyDescent="0.2">
      <c r="A1815" s="533"/>
      <c r="B1815" s="529"/>
      <c r="C1815" s="530"/>
      <c r="D1815" s="531"/>
      <c r="E1815" s="532"/>
      <c r="F1815" s="85"/>
      <c r="G1815" s="85"/>
    </row>
    <row r="1816" spans="1:7" x14ac:dyDescent="0.2">
      <c r="A1816" s="533"/>
      <c r="B1816" s="529"/>
      <c r="C1816" s="530"/>
      <c r="D1816" s="531"/>
      <c r="E1816" s="532"/>
      <c r="F1816" s="85"/>
      <c r="G1816" s="85"/>
    </row>
    <row r="1817" spans="1:7" x14ac:dyDescent="0.2">
      <c r="A1817" s="533"/>
      <c r="B1817" s="529"/>
      <c r="C1817" s="530"/>
      <c r="D1817" s="531"/>
      <c r="E1817" s="532"/>
      <c r="F1817" s="85"/>
      <c r="G1817" s="85"/>
    </row>
    <row r="1818" spans="1:7" x14ac:dyDescent="0.2">
      <c r="A1818" s="533"/>
      <c r="B1818" s="529"/>
      <c r="C1818" s="530"/>
      <c r="D1818" s="531"/>
      <c r="E1818" s="532"/>
      <c r="F1818" s="85"/>
      <c r="G1818" s="85"/>
    </row>
    <row r="1819" spans="1:7" x14ac:dyDescent="0.2">
      <c r="A1819" s="533"/>
      <c r="B1819" s="529"/>
      <c r="C1819" s="530"/>
      <c r="D1819" s="531"/>
      <c r="E1819" s="532"/>
      <c r="F1819" s="85"/>
      <c r="G1819" s="85"/>
    </row>
    <row r="1820" spans="1:7" x14ac:dyDescent="0.2">
      <c r="A1820" s="533"/>
      <c r="B1820" s="529"/>
      <c r="C1820" s="530"/>
      <c r="D1820" s="531"/>
      <c r="E1820" s="532"/>
      <c r="F1820" s="85"/>
      <c r="G1820" s="85"/>
    </row>
    <row r="1821" spans="1:7" x14ac:dyDescent="0.2">
      <c r="A1821" s="533"/>
      <c r="B1821" s="529"/>
      <c r="C1821" s="530"/>
      <c r="D1821" s="531"/>
      <c r="E1821" s="532"/>
      <c r="F1821" s="85"/>
      <c r="G1821" s="85"/>
    </row>
    <row r="1822" spans="1:7" x14ac:dyDescent="0.2">
      <c r="A1822" s="533"/>
      <c r="B1822" s="529"/>
      <c r="C1822" s="530"/>
      <c r="D1822" s="531"/>
      <c r="E1822" s="532"/>
      <c r="F1822" s="85"/>
      <c r="G1822" s="85"/>
    </row>
    <row r="1823" spans="1:7" x14ac:dyDescent="0.2">
      <c r="A1823" s="533"/>
      <c r="B1823" s="529"/>
      <c r="C1823" s="530"/>
      <c r="D1823" s="531"/>
      <c r="E1823" s="532"/>
      <c r="F1823" s="85"/>
      <c r="G1823" s="85"/>
    </row>
    <row r="1824" spans="1:7" x14ac:dyDescent="0.2">
      <c r="A1824" s="533"/>
      <c r="B1824" s="529"/>
      <c r="C1824" s="530"/>
      <c r="D1824" s="531"/>
      <c r="E1824" s="532"/>
      <c r="F1824" s="85"/>
      <c r="G1824" s="85"/>
    </row>
    <row r="1825" spans="1:7" x14ac:dyDescent="0.2">
      <c r="A1825" s="533"/>
      <c r="B1825" s="529"/>
      <c r="C1825" s="530"/>
      <c r="D1825" s="531"/>
      <c r="E1825" s="532"/>
      <c r="F1825" s="85"/>
      <c r="G1825" s="85"/>
    </row>
    <row r="1826" spans="1:7" x14ac:dyDescent="0.2">
      <c r="A1826" s="533"/>
      <c r="B1826" s="529"/>
      <c r="C1826" s="530"/>
      <c r="D1826" s="531"/>
      <c r="E1826" s="532"/>
      <c r="F1826" s="85"/>
      <c r="G1826" s="85"/>
    </row>
  </sheetData>
  <sheetProtection algorithmName="SHA-512" hashValue="Uztyu068TH6Heig17Gjkj5SEIDbEWGhwsD8qoyG4JKUP5YVRTT4xP18bUb0K2CvIk84ZP9yD1AB/0RNbp+pD0w==" saltValue="966XLffZQy8ZH2elaJmclw==" spinCount="100000" sheet="1" objects="1" scenarios="1" formatCells="0" formatColumns="0" formatRows="0"/>
  <mergeCells count="2">
    <mergeCell ref="A14:G14"/>
    <mergeCell ref="A8:D8"/>
  </mergeCells>
  <phoneticPr fontId="9" type="noConversion"/>
  <pageMargins left="0.51181102362204722" right="0.51181102362204722" top="0.39370078740157483" bottom="0.78740157480314965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512A-4F97-439D-B18C-F81AA047F701}">
  <sheetPr>
    <pageSetUpPr fitToPage="1"/>
  </sheetPr>
  <dimension ref="A1:Q64"/>
  <sheetViews>
    <sheetView zoomScale="55" zoomScaleNormal="55" workbookViewId="0">
      <selection activeCell="D24" sqref="D24:D25"/>
    </sheetView>
  </sheetViews>
  <sheetFormatPr defaultRowHeight="12.75" x14ac:dyDescent="0.2"/>
  <cols>
    <col min="1" max="1" width="39" style="165" customWidth="1"/>
    <col min="2" max="2" width="99.83203125" style="165" customWidth="1"/>
    <col min="3" max="3" width="27.33203125" style="165" customWidth="1"/>
    <col min="4" max="4" width="44.83203125" style="165" customWidth="1"/>
    <col min="5" max="5" width="36.1640625" style="165" customWidth="1"/>
    <col min="6" max="6" width="31.33203125" style="165" customWidth="1"/>
    <col min="7" max="7" width="33.33203125" style="165" customWidth="1"/>
    <col min="8" max="8" width="34" style="165" customWidth="1"/>
    <col min="9" max="9" width="31.33203125" style="165" customWidth="1"/>
    <col min="10" max="10" width="33.33203125" style="165" customWidth="1"/>
    <col min="11" max="11" width="34" style="165" customWidth="1"/>
    <col min="12" max="12" width="31.33203125" style="165" customWidth="1"/>
    <col min="13" max="13" width="33.33203125" style="165" customWidth="1"/>
    <col min="14" max="14" width="34" style="165" customWidth="1"/>
    <col min="15" max="15" width="31.33203125" style="165" customWidth="1"/>
    <col min="16" max="16" width="33.33203125" style="165" customWidth="1"/>
    <col min="17" max="17" width="17.1640625" style="165" customWidth="1"/>
    <col min="18" max="16384" width="9.33203125" style="165"/>
  </cols>
  <sheetData>
    <row r="1" spans="1:17" ht="45" x14ac:dyDescent="0.6">
      <c r="A1" s="13"/>
      <c r="B1" s="47"/>
      <c r="C1" s="47"/>
      <c r="D1" s="83"/>
      <c r="E1" s="80"/>
      <c r="F1" s="80"/>
      <c r="G1" s="80"/>
    </row>
    <row r="2" spans="1:17" ht="30" x14ac:dyDescent="0.4">
      <c r="A2" s="14"/>
      <c r="B2" s="67"/>
      <c r="C2" s="15"/>
      <c r="D2" s="16"/>
      <c r="E2" s="15"/>
      <c r="F2" s="15"/>
      <c r="G2" s="15"/>
    </row>
    <row r="3" spans="1:17" ht="20.25" x14ac:dyDescent="0.2">
      <c r="A3" s="48"/>
      <c r="B3" s="112"/>
      <c r="C3" s="112"/>
      <c r="D3" s="113"/>
      <c r="E3" s="68"/>
      <c r="F3" s="68"/>
      <c r="G3" s="68"/>
    </row>
    <row r="4" spans="1:17" ht="27.75" x14ac:dyDescent="0.2">
      <c r="A4" s="48"/>
      <c r="B4" s="114"/>
      <c r="C4" s="114"/>
      <c r="D4" s="115"/>
      <c r="E4" s="69"/>
      <c r="F4" s="69"/>
      <c r="G4" s="69"/>
    </row>
    <row r="5" spans="1:17" ht="21" thickBot="1" x14ac:dyDescent="0.25">
      <c r="A5" s="49"/>
      <c r="B5" s="50"/>
      <c r="C5" s="51"/>
      <c r="D5" s="84"/>
      <c r="E5" s="77"/>
      <c r="F5" s="78"/>
      <c r="G5" s="77"/>
    </row>
    <row r="6" spans="1:17" ht="20.25" customHeight="1" x14ac:dyDescent="0.2">
      <c r="A6" s="52" t="s">
        <v>107</v>
      </c>
      <c r="B6" s="116" t="str">
        <f>ORÇAMENTO!D6</f>
        <v>Pavimentação, Drenagem e Canalização na Rua dos Trabalhadores</v>
      </c>
      <c r="C6" s="116"/>
      <c r="D6" s="117"/>
      <c r="E6" s="70"/>
      <c r="F6" s="72"/>
      <c r="G6" s="72"/>
      <c r="H6" s="248"/>
      <c r="I6" s="248"/>
      <c r="J6" s="248"/>
      <c r="K6" s="248"/>
      <c r="L6" s="248"/>
      <c r="M6" s="248"/>
      <c r="N6" s="248"/>
      <c r="O6" s="248"/>
      <c r="P6" s="248"/>
    </row>
    <row r="7" spans="1:17" ht="20.25" x14ac:dyDescent="0.2">
      <c r="A7" s="53"/>
      <c r="B7" s="70"/>
      <c r="C7" s="71"/>
      <c r="D7" s="81"/>
      <c r="E7" s="70"/>
      <c r="F7" s="72"/>
      <c r="G7" s="72"/>
      <c r="H7" s="248"/>
      <c r="I7" s="248"/>
      <c r="J7" s="248"/>
      <c r="K7" s="248"/>
      <c r="L7" s="248"/>
      <c r="M7" s="248"/>
      <c r="N7" s="248"/>
      <c r="O7" s="248"/>
      <c r="P7" s="248"/>
    </row>
    <row r="8" spans="1:17" ht="20.25" x14ac:dyDescent="0.2">
      <c r="A8" s="54" t="s">
        <v>112</v>
      </c>
      <c r="B8" s="73" t="s">
        <v>2</v>
      </c>
      <c r="C8" s="118"/>
      <c r="D8" s="119"/>
      <c r="E8" s="70"/>
      <c r="F8" s="128"/>
      <c r="G8" s="128"/>
      <c r="H8" s="248"/>
      <c r="I8" s="248"/>
      <c r="J8" s="248"/>
      <c r="K8" s="248"/>
      <c r="L8" s="248"/>
      <c r="M8" s="248"/>
      <c r="N8" s="248"/>
      <c r="O8" s="248"/>
      <c r="P8" s="248"/>
    </row>
    <row r="9" spans="1:17" ht="20.25" x14ac:dyDescent="0.2">
      <c r="A9" s="54"/>
      <c r="B9" s="74"/>
      <c r="C9" s="74"/>
      <c r="D9" s="82"/>
      <c r="E9" s="70"/>
      <c r="F9" s="75"/>
      <c r="G9" s="70"/>
      <c r="H9" s="248"/>
      <c r="I9" s="248"/>
      <c r="J9" s="248"/>
      <c r="K9" s="248"/>
      <c r="L9" s="248"/>
      <c r="M9" s="248"/>
      <c r="N9" s="248"/>
      <c r="O9" s="248"/>
      <c r="P9" s="248"/>
    </row>
    <row r="10" spans="1:17" ht="20.25" x14ac:dyDescent="0.2">
      <c r="A10" s="54" t="s">
        <v>4</v>
      </c>
      <c r="B10" s="73" t="str">
        <f>ORÇAMENTO!D10</f>
        <v>Rua dos Trabalhadores - Itapevi - SP</v>
      </c>
      <c r="C10" s="70" t="s">
        <v>5</v>
      </c>
      <c r="D10" s="79">
        <f>ORÇAMENTO!J10</f>
        <v>0</v>
      </c>
      <c r="E10" s="76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</row>
    <row r="11" spans="1:17" ht="21" thickBot="1" x14ac:dyDescent="0.25">
      <c r="A11" s="505"/>
      <c r="B11" s="506"/>
      <c r="C11" s="507"/>
      <c r="D11" s="508"/>
      <c r="E11" s="70"/>
      <c r="F11" s="70"/>
      <c r="G11" s="70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7" ht="33.75" customHeight="1" thickBot="1" x14ac:dyDescent="0.25">
      <c r="A12" s="509"/>
      <c r="B12" s="510"/>
      <c r="C12" s="510"/>
      <c r="D12" s="511"/>
      <c r="E12" s="512" t="s">
        <v>637</v>
      </c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3"/>
      <c r="Q12" s="495"/>
    </row>
    <row r="13" spans="1:17" ht="23.25" x14ac:dyDescent="0.2">
      <c r="A13" s="129" t="s">
        <v>635</v>
      </c>
      <c r="B13" s="131" t="s">
        <v>634</v>
      </c>
      <c r="C13" s="55" t="s">
        <v>114</v>
      </c>
      <c r="D13" s="55" t="s">
        <v>115</v>
      </c>
      <c r="E13" s="109">
        <v>1</v>
      </c>
      <c r="F13" s="109">
        <v>2</v>
      </c>
      <c r="G13" s="109">
        <v>3</v>
      </c>
      <c r="H13" s="109">
        <v>4</v>
      </c>
      <c r="I13" s="109">
        <v>5</v>
      </c>
      <c r="J13" s="109">
        <v>6</v>
      </c>
      <c r="K13" s="109">
        <v>7</v>
      </c>
      <c r="L13" s="109">
        <v>8</v>
      </c>
      <c r="M13" s="109">
        <v>9</v>
      </c>
      <c r="N13" s="109">
        <v>10</v>
      </c>
      <c r="O13" s="109">
        <v>11</v>
      </c>
      <c r="P13" s="109">
        <v>12</v>
      </c>
      <c r="Q13" s="495"/>
    </row>
    <row r="14" spans="1:17" ht="24" thickBot="1" x14ac:dyDescent="0.25">
      <c r="A14" s="130"/>
      <c r="B14" s="132"/>
      <c r="C14" s="56" t="s">
        <v>116</v>
      </c>
      <c r="D14" s="56" t="s">
        <v>117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495"/>
    </row>
    <row r="15" spans="1:17" ht="18.75" thickBot="1" x14ac:dyDescent="0.25">
      <c r="A15" s="57"/>
      <c r="B15" s="58"/>
      <c r="C15" s="58"/>
      <c r="D15" s="58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495"/>
    </row>
    <row r="16" spans="1:17" ht="18" x14ac:dyDescent="0.2">
      <c r="A16" s="133">
        <v>1</v>
      </c>
      <c r="B16" s="122" t="str">
        <f>VLOOKUP(A16,Eventos!$B$14:$F$27,2)</f>
        <v>MOVIMENTAÇÃO DE TERRA</v>
      </c>
      <c r="C16" s="122" t="e">
        <f>D16/$D$45</f>
        <v>#DIV/0!</v>
      </c>
      <c r="D16" s="124">
        <f>VLOOKUP(A16,Eventos!$B$14:$F$27,5)</f>
        <v>0</v>
      </c>
      <c r="E16" s="496" t="e">
        <f>SUMIF(PLQ!$N$18:$N$23,CRONOGRAMA!E13,PLQ!$M$18:$M$23)/$D$16</f>
        <v>#DIV/0!</v>
      </c>
      <c r="F16" s="496" t="e">
        <f>SUMIF(PLQ!$N$18:$N$23,CRONOGRAMA!F13,PLQ!$M$18:$M$23)/$D$16</f>
        <v>#DIV/0!</v>
      </c>
      <c r="G16" s="496" t="e">
        <f>SUMIF(PLQ!$N$18:$N$23,CRONOGRAMA!G13,PLQ!$M$18:$M$23)/$D$16</f>
        <v>#DIV/0!</v>
      </c>
      <c r="H16" s="496" t="e">
        <f>SUMIF(PLQ!$N$18:$N$23,CRONOGRAMA!H13,PLQ!$M$18:$M$23)/$D$16</f>
        <v>#DIV/0!</v>
      </c>
      <c r="I16" s="496" t="e">
        <f>SUMIF(PLQ!$N$18:$N$23,CRONOGRAMA!I13,PLQ!$M$18:$M$23)/$D$16</f>
        <v>#DIV/0!</v>
      </c>
      <c r="J16" s="496" t="e">
        <f>SUMIF(PLQ!$N$18:$N$23,CRONOGRAMA!J13,PLQ!$M$18:$M$23)/$D$16</f>
        <v>#DIV/0!</v>
      </c>
      <c r="K16" s="496" t="e">
        <f>SUMIF(PLQ!$N$18:$N$23,CRONOGRAMA!K13,PLQ!$M$18:$M$23)/$D$16</f>
        <v>#DIV/0!</v>
      </c>
      <c r="L16" s="496" t="e">
        <f>SUMIF(PLQ!$N$18:$N$23,CRONOGRAMA!L13,PLQ!$M$18:$M$23)/$D$16</f>
        <v>#DIV/0!</v>
      </c>
      <c r="M16" s="496" t="e">
        <f>SUMIF(PLQ!$N$18:$N$23,CRONOGRAMA!M13,PLQ!$M$18:$M$23)/$D$16</f>
        <v>#DIV/0!</v>
      </c>
      <c r="N16" s="496" t="e">
        <f>SUMIF(PLQ!$N$18:$N$23,CRONOGRAMA!N13,PLQ!$M$18:$M$23)/$D$16</f>
        <v>#DIV/0!</v>
      </c>
      <c r="O16" s="496" t="e">
        <f>SUMIF(PLQ!$N$18:$N$23,CRONOGRAMA!O13,PLQ!$M$18:$M$23)/$D$16</f>
        <v>#DIV/0!</v>
      </c>
      <c r="P16" s="496" t="e">
        <f>SUMIF(PLQ!$N$18:$N$23,CRONOGRAMA!P13,PLQ!$M$18:$M$23)/$D$16</f>
        <v>#DIV/0!</v>
      </c>
      <c r="Q16" s="497"/>
    </row>
    <row r="17" spans="1:17" ht="18.75" thickBot="1" x14ac:dyDescent="0.25">
      <c r="A17" s="121"/>
      <c r="B17" s="123"/>
      <c r="C17" s="123"/>
      <c r="D17" s="125"/>
      <c r="E17" s="63" t="e">
        <f t="shared" ref="E17:P17" si="0">E16*$D$16</f>
        <v>#DIV/0!</v>
      </c>
      <c r="F17" s="63" t="e">
        <f t="shared" si="0"/>
        <v>#DIV/0!</v>
      </c>
      <c r="G17" s="63" t="e">
        <f t="shared" si="0"/>
        <v>#DIV/0!</v>
      </c>
      <c r="H17" s="63" t="e">
        <f t="shared" si="0"/>
        <v>#DIV/0!</v>
      </c>
      <c r="I17" s="63" t="e">
        <f t="shared" si="0"/>
        <v>#DIV/0!</v>
      </c>
      <c r="J17" s="63" t="e">
        <f t="shared" si="0"/>
        <v>#DIV/0!</v>
      </c>
      <c r="K17" s="63" t="e">
        <f t="shared" si="0"/>
        <v>#DIV/0!</v>
      </c>
      <c r="L17" s="63" t="e">
        <f t="shared" si="0"/>
        <v>#DIV/0!</v>
      </c>
      <c r="M17" s="63" t="e">
        <f t="shared" si="0"/>
        <v>#DIV/0!</v>
      </c>
      <c r="N17" s="63" t="e">
        <f t="shared" si="0"/>
        <v>#DIV/0!</v>
      </c>
      <c r="O17" s="63" t="e">
        <f t="shared" si="0"/>
        <v>#DIV/0!</v>
      </c>
      <c r="P17" s="63" t="e">
        <f t="shared" si="0"/>
        <v>#DIV/0!</v>
      </c>
      <c r="Q17" s="497"/>
    </row>
    <row r="18" spans="1:17" ht="18" x14ac:dyDescent="0.2">
      <c r="A18" s="120">
        <v>2</v>
      </c>
      <c r="B18" s="122" t="str">
        <f>VLOOKUP(A18,Eventos!$B$14:$F$27,2)</f>
        <v>ESTRUTURA DO PAVIMENTO</v>
      </c>
      <c r="C18" s="122" t="e">
        <f t="shared" ref="C18" si="1">D18/$D$45</f>
        <v>#DIV/0!</v>
      </c>
      <c r="D18" s="124">
        <f>VLOOKUP(A18,Eventos!$B$14:$F$27,5)</f>
        <v>0</v>
      </c>
      <c r="E18" s="496" t="e">
        <f>SUMIF(PLQ!$N$25:$N$45,CRONOGRAMA!E13,PLQ!$M$25:$M$45)/CRONOGRAMA!$D$18</f>
        <v>#DIV/0!</v>
      </c>
      <c r="F18" s="496" t="e">
        <f>SUMIF(PLQ!$N$25:$N$45,CRONOGRAMA!F13,PLQ!$M$25:$M$45)/CRONOGRAMA!$D$18</f>
        <v>#DIV/0!</v>
      </c>
      <c r="G18" s="496" t="e">
        <f>SUMIF(PLQ!$N$25:$N$45,CRONOGRAMA!G13,PLQ!$M$25:$M$45)/CRONOGRAMA!$D$18</f>
        <v>#DIV/0!</v>
      </c>
      <c r="H18" s="496" t="e">
        <f>SUMIF(PLQ!$N$25:$N$45,CRONOGRAMA!H13,PLQ!$M$25:$M$45)/CRONOGRAMA!$D$18</f>
        <v>#DIV/0!</v>
      </c>
      <c r="I18" s="496" t="e">
        <f>SUMIF(PLQ!$N$25:$N$45,CRONOGRAMA!I13,PLQ!$M$25:$M$45)/CRONOGRAMA!$D$18</f>
        <v>#DIV/0!</v>
      </c>
      <c r="J18" s="496" t="e">
        <f>SUMIF(PLQ!$N$25:$N$45,CRONOGRAMA!J13,PLQ!$M$25:$M$45)/CRONOGRAMA!$D$18</f>
        <v>#DIV/0!</v>
      </c>
      <c r="K18" s="496" t="e">
        <f>SUMIF(PLQ!$N$25:$N$45,CRONOGRAMA!K13,PLQ!$M$25:$M$45)/CRONOGRAMA!$D$18</f>
        <v>#DIV/0!</v>
      </c>
      <c r="L18" s="496" t="e">
        <f>SUMIF(PLQ!$N$25:$N$45,CRONOGRAMA!L13,PLQ!$M$25:$M$45)/CRONOGRAMA!$D$18</f>
        <v>#DIV/0!</v>
      </c>
      <c r="M18" s="496" t="e">
        <f>SUMIF(PLQ!$N$25:$N$45,CRONOGRAMA!M13,PLQ!$M$25:$M$45)/CRONOGRAMA!$D$18</f>
        <v>#DIV/0!</v>
      </c>
      <c r="N18" s="496" t="e">
        <f>SUMIF(PLQ!$N$25:$N$45,CRONOGRAMA!N13,PLQ!$M$25:$M$45)/CRONOGRAMA!$D$18</f>
        <v>#DIV/0!</v>
      </c>
      <c r="O18" s="496" t="e">
        <f>SUMIF(PLQ!$N$25:$N$45,CRONOGRAMA!O13,PLQ!$M$25:$M$45)/CRONOGRAMA!$D$18</f>
        <v>#DIV/0!</v>
      </c>
      <c r="P18" s="496" t="e">
        <f>SUMIF(PLQ!$N$25:$N$45,CRONOGRAMA!P13,PLQ!$M$25:$M$45)/CRONOGRAMA!$D$18</f>
        <v>#DIV/0!</v>
      </c>
      <c r="Q18" s="497"/>
    </row>
    <row r="19" spans="1:17" ht="18.75" thickBot="1" x14ac:dyDescent="0.25">
      <c r="A19" s="121"/>
      <c r="B19" s="123"/>
      <c r="C19" s="123"/>
      <c r="D19" s="125"/>
      <c r="E19" s="63" t="e">
        <f t="shared" ref="E19:P19" si="2">E18*$D$18</f>
        <v>#DIV/0!</v>
      </c>
      <c r="F19" s="63" t="e">
        <f t="shared" si="2"/>
        <v>#DIV/0!</v>
      </c>
      <c r="G19" s="63" t="e">
        <f t="shared" si="2"/>
        <v>#DIV/0!</v>
      </c>
      <c r="H19" s="63" t="e">
        <f t="shared" si="2"/>
        <v>#DIV/0!</v>
      </c>
      <c r="I19" s="63" t="e">
        <f t="shared" si="2"/>
        <v>#DIV/0!</v>
      </c>
      <c r="J19" s="63" t="e">
        <f t="shared" si="2"/>
        <v>#DIV/0!</v>
      </c>
      <c r="K19" s="63" t="e">
        <f t="shared" si="2"/>
        <v>#DIV/0!</v>
      </c>
      <c r="L19" s="63" t="e">
        <f t="shared" si="2"/>
        <v>#DIV/0!</v>
      </c>
      <c r="M19" s="63" t="e">
        <f t="shared" si="2"/>
        <v>#DIV/0!</v>
      </c>
      <c r="N19" s="63" t="e">
        <f t="shared" si="2"/>
        <v>#DIV/0!</v>
      </c>
      <c r="O19" s="63" t="e">
        <f t="shared" si="2"/>
        <v>#DIV/0!</v>
      </c>
      <c r="P19" s="63" t="e">
        <f t="shared" si="2"/>
        <v>#DIV/0!</v>
      </c>
      <c r="Q19" s="497"/>
    </row>
    <row r="20" spans="1:17" ht="18" x14ac:dyDescent="0.2">
      <c r="A20" s="126">
        <v>3</v>
      </c>
      <c r="B20" s="122" t="str">
        <f>VLOOKUP(A20,Eventos!$B$14:$F$27,2)</f>
        <v>GUIAS E SARJETAS</v>
      </c>
      <c r="C20" s="122" t="e">
        <f t="shared" ref="C20" si="3">D20/$D$45</f>
        <v>#DIV/0!</v>
      </c>
      <c r="D20" s="124">
        <f>VLOOKUP(A20,Eventos!$B$14:$F$27,5)</f>
        <v>0</v>
      </c>
      <c r="E20" s="496" t="e">
        <f>SUMIF(PLQ!$N$47:$N$61,CRONOGRAMA!E13,PLQ!$M$47:$M$61)/CRONOGRAMA!$D$20</f>
        <v>#DIV/0!</v>
      </c>
      <c r="F20" s="496" t="e">
        <f>SUMIF(PLQ!$N$47:$N$61,CRONOGRAMA!F13,PLQ!$M$47:$M$61)/CRONOGRAMA!$D$20</f>
        <v>#DIV/0!</v>
      </c>
      <c r="G20" s="496" t="e">
        <f>SUMIF(PLQ!$N$47:$N$61,CRONOGRAMA!G13,PLQ!$M$47:$M$61)/CRONOGRAMA!$D$20</f>
        <v>#DIV/0!</v>
      </c>
      <c r="H20" s="496" t="e">
        <f>SUMIF(PLQ!$N$47:$N$61,CRONOGRAMA!H13,PLQ!$M$47:$M$61)/CRONOGRAMA!$D$20</f>
        <v>#DIV/0!</v>
      </c>
      <c r="I20" s="496" t="e">
        <f>SUMIF(PLQ!$N$47:$N$61,CRONOGRAMA!I13,PLQ!$M$47:$M$61)/CRONOGRAMA!$D$20</f>
        <v>#DIV/0!</v>
      </c>
      <c r="J20" s="496" t="e">
        <f>SUMIF(PLQ!$N$47:$N$61,CRONOGRAMA!J13,PLQ!$M$47:$M$61)/CRONOGRAMA!$D$20</f>
        <v>#DIV/0!</v>
      </c>
      <c r="K20" s="496" t="e">
        <f>SUMIF(PLQ!$N$47:$N$61,CRONOGRAMA!K13,PLQ!$M$47:$M$61)/CRONOGRAMA!$D$20</f>
        <v>#DIV/0!</v>
      </c>
      <c r="L20" s="496" t="e">
        <f>SUMIF(PLQ!$N$47:$N$61,CRONOGRAMA!L13,PLQ!$M$47:$M$61)/CRONOGRAMA!$D$20</f>
        <v>#DIV/0!</v>
      </c>
      <c r="M20" s="496" t="e">
        <f>SUMIF(PLQ!$N$47:$N$61,CRONOGRAMA!M13,PLQ!$M$47:$M$61)/CRONOGRAMA!$D$20</f>
        <v>#DIV/0!</v>
      </c>
      <c r="N20" s="496" t="e">
        <f>SUMIF(PLQ!$N$47:$N$61,CRONOGRAMA!N13,PLQ!$M$47:$M$61)/CRONOGRAMA!$D$20</f>
        <v>#DIV/0!</v>
      </c>
      <c r="O20" s="496" t="e">
        <f>SUMIF(PLQ!$N$47:$N$61,CRONOGRAMA!O13,PLQ!$M$47:$M$61)/CRONOGRAMA!$D$20</f>
        <v>#DIV/0!</v>
      </c>
      <c r="P20" s="496" t="e">
        <f>SUMIF(PLQ!$N$47:$N$61,CRONOGRAMA!P13,PLQ!$M$47:$M$61)/CRONOGRAMA!$D$20</f>
        <v>#DIV/0!</v>
      </c>
      <c r="Q20" s="497"/>
    </row>
    <row r="21" spans="1:17" ht="18.75" thickBot="1" x14ac:dyDescent="0.25">
      <c r="A21" s="127"/>
      <c r="B21" s="123"/>
      <c r="C21" s="123"/>
      <c r="D21" s="125"/>
      <c r="E21" s="63" t="e">
        <f t="shared" ref="E21:P21" si="4">E20*$D$20</f>
        <v>#DIV/0!</v>
      </c>
      <c r="F21" s="63" t="e">
        <f t="shared" si="4"/>
        <v>#DIV/0!</v>
      </c>
      <c r="G21" s="63" t="e">
        <f t="shared" si="4"/>
        <v>#DIV/0!</v>
      </c>
      <c r="H21" s="63" t="e">
        <f t="shared" si="4"/>
        <v>#DIV/0!</v>
      </c>
      <c r="I21" s="63" t="e">
        <f t="shared" si="4"/>
        <v>#DIV/0!</v>
      </c>
      <c r="J21" s="63" t="e">
        <f t="shared" si="4"/>
        <v>#DIV/0!</v>
      </c>
      <c r="K21" s="63" t="e">
        <f t="shared" si="4"/>
        <v>#DIV/0!</v>
      </c>
      <c r="L21" s="63" t="e">
        <f t="shared" si="4"/>
        <v>#DIV/0!</v>
      </c>
      <c r="M21" s="63" t="e">
        <f t="shared" si="4"/>
        <v>#DIV/0!</v>
      </c>
      <c r="N21" s="63" t="e">
        <f t="shared" si="4"/>
        <v>#DIV/0!</v>
      </c>
      <c r="O21" s="63" t="e">
        <f t="shared" si="4"/>
        <v>#DIV/0!</v>
      </c>
      <c r="P21" s="63" t="e">
        <f t="shared" si="4"/>
        <v>#DIV/0!</v>
      </c>
      <c r="Q21" s="497"/>
    </row>
    <row r="22" spans="1:17" ht="18" x14ac:dyDescent="0.2">
      <c r="A22" s="120">
        <v>4</v>
      </c>
      <c r="B22" s="122" t="str">
        <f>VLOOKUP(A22,Eventos!$B$14:$F$27,2)</f>
        <v>RECAPEAMENTO PARA RECOMPOSIÇÃO DE VIA</v>
      </c>
      <c r="C22" s="122" t="e">
        <f t="shared" ref="C22" si="5">D22/$D$45</f>
        <v>#DIV/0!</v>
      </c>
      <c r="D22" s="124">
        <f>VLOOKUP(A22,Eventos!$B$14:$F$27,5)</f>
        <v>0</v>
      </c>
      <c r="E22" s="496" t="e">
        <f>SUMIF(PLQ!$N$63:$N$83,CRONOGRAMA!E13,PLQ!$M$63:$M$83)/CRONOGRAMA!$D$22</f>
        <v>#DIV/0!</v>
      </c>
      <c r="F22" s="496" t="e">
        <f>SUMIF(PLQ!$N$63:$N$83,CRONOGRAMA!F13,PLQ!$M$63:$M$83)/CRONOGRAMA!$D$22</f>
        <v>#DIV/0!</v>
      </c>
      <c r="G22" s="496" t="e">
        <f>SUMIF(PLQ!$N$63:$N$83,CRONOGRAMA!G13,PLQ!$M$63:$M$83)/CRONOGRAMA!$D$22</f>
        <v>#DIV/0!</v>
      </c>
      <c r="H22" s="496" t="e">
        <f>SUMIF(PLQ!$N$63:$N$83,CRONOGRAMA!H13,PLQ!$M$63:$M$83)/CRONOGRAMA!$D$22</f>
        <v>#DIV/0!</v>
      </c>
      <c r="I22" s="496" t="e">
        <f>SUMIF(PLQ!$N$63:$N$83,CRONOGRAMA!I13,PLQ!$M$63:$M$83)/CRONOGRAMA!$D$22</f>
        <v>#DIV/0!</v>
      </c>
      <c r="J22" s="496" t="e">
        <f>SUMIF(PLQ!$N$63:$N$83,CRONOGRAMA!J13,PLQ!$M$63:$M$83)/CRONOGRAMA!$D$22</f>
        <v>#DIV/0!</v>
      </c>
      <c r="K22" s="496" t="e">
        <f>SUMIF(PLQ!$N$63:$N$83,CRONOGRAMA!K13,PLQ!$M$63:$M$83)/CRONOGRAMA!$D$22</f>
        <v>#DIV/0!</v>
      </c>
      <c r="L22" s="496" t="e">
        <f>SUMIF(PLQ!$N$63:$N$83,CRONOGRAMA!L13,PLQ!$M$63:$M$83)/CRONOGRAMA!$D$22</f>
        <v>#DIV/0!</v>
      </c>
      <c r="M22" s="496" t="e">
        <f>SUMIF(PLQ!$N$63:$N$83,CRONOGRAMA!M13,PLQ!$M$63:$M$83)/CRONOGRAMA!$D$22</f>
        <v>#DIV/0!</v>
      </c>
      <c r="N22" s="496" t="e">
        <f>SUMIF(PLQ!$N$63:$N$83,CRONOGRAMA!N13,PLQ!$M$63:$M$83)/CRONOGRAMA!$D$22</f>
        <v>#DIV/0!</v>
      </c>
      <c r="O22" s="496" t="e">
        <f>SUMIF(PLQ!$N$63:$N$83,CRONOGRAMA!O13,PLQ!$M$63:$M$83)/CRONOGRAMA!$D$22</f>
        <v>#DIV/0!</v>
      </c>
      <c r="P22" s="496" t="e">
        <f>SUMIF(PLQ!$N$63:$N$83,CRONOGRAMA!P13,PLQ!$M$63:$M$83)/CRONOGRAMA!$D$22</f>
        <v>#DIV/0!</v>
      </c>
      <c r="Q22" s="497"/>
    </row>
    <row r="23" spans="1:17" ht="18.75" thickBot="1" x14ac:dyDescent="0.25">
      <c r="A23" s="121"/>
      <c r="B23" s="123"/>
      <c r="C23" s="123"/>
      <c r="D23" s="125"/>
      <c r="E23" s="63" t="e">
        <f t="shared" ref="E23:P23" si="6">E22*$D$22</f>
        <v>#DIV/0!</v>
      </c>
      <c r="F23" s="63" t="e">
        <f t="shared" si="6"/>
        <v>#DIV/0!</v>
      </c>
      <c r="G23" s="63" t="e">
        <f t="shared" si="6"/>
        <v>#DIV/0!</v>
      </c>
      <c r="H23" s="63" t="e">
        <f t="shared" si="6"/>
        <v>#DIV/0!</v>
      </c>
      <c r="I23" s="63" t="e">
        <f t="shared" si="6"/>
        <v>#DIV/0!</v>
      </c>
      <c r="J23" s="63" t="e">
        <f t="shared" si="6"/>
        <v>#DIV/0!</v>
      </c>
      <c r="K23" s="63" t="e">
        <f t="shared" si="6"/>
        <v>#DIV/0!</v>
      </c>
      <c r="L23" s="63" t="e">
        <f t="shared" si="6"/>
        <v>#DIV/0!</v>
      </c>
      <c r="M23" s="63" t="e">
        <f t="shared" si="6"/>
        <v>#DIV/0!</v>
      </c>
      <c r="N23" s="63" t="e">
        <f t="shared" si="6"/>
        <v>#DIV/0!</v>
      </c>
      <c r="O23" s="63" t="e">
        <f t="shared" si="6"/>
        <v>#DIV/0!</v>
      </c>
      <c r="P23" s="63" t="e">
        <f t="shared" si="6"/>
        <v>#DIV/0!</v>
      </c>
      <c r="Q23" s="497"/>
    </row>
    <row r="24" spans="1:17" ht="18" x14ac:dyDescent="0.2">
      <c r="A24" s="120">
        <v>5</v>
      </c>
      <c r="B24" s="122" t="str">
        <f>VLOOKUP(A24,Eventos!$B$14:$F$27,2)</f>
        <v>DEMOLIÇÕES</v>
      </c>
      <c r="C24" s="122" t="e">
        <f t="shared" ref="C24" si="7">D24/$D$45</f>
        <v>#DIV/0!</v>
      </c>
      <c r="D24" s="124">
        <f>VLOOKUP(A24,Eventos!$B$14:$F$27,5)</f>
        <v>0</v>
      </c>
      <c r="E24" s="496" t="e">
        <f>SUMIF(PLQ!$N$86:$N$90,CRONOGRAMA!E13,PLQ!$M$86:$M$90)/CRONOGRAMA!$D$24</f>
        <v>#DIV/0!</v>
      </c>
      <c r="F24" s="496" t="e">
        <f>SUMIF(PLQ!$N$86:$N$90,CRONOGRAMA!F13,PLQ!$M$86:$M$90)/CRONOGRAMA!$D$24</f>
        <v>#DIV/0!</v>
      </c>
      <c r="G24" s="496" t="e">
        <f>SUMIF(PLQ!$N$86:$N$90,CRONOGRAMA!G13,PLQ!$M$86:$M$90)/CRONOGRAMA!$D$24</f>
        <v>#DIV/0!</v>
      </c>
      <c r="H24" s="496" t="e">
        <f>SUMIF(PLQ!$N$86:$N$90,CRONOGRAMA!H13,PLQ!$M$86:$M$90)/CRONOGRAMA!$D$24</f>
        <v>#DIV/0!</v>
      </c>
      <c r="I24" s="496" t="e">
        <f>SUMIF(PLQ!$N$86:$N$90,CRONOGRAMA!I13,PLQ!$M$86:$M$90)/CRONOGRAMA!$D$24</f>
        <v>#DIV/0!</v>
      </c>
      <c r="J24" s="496" t="e">
        <f>SUMIF(PLQ!$N$86:$N$90,CRONOGRAMA!J13,PLQ!$M$86:$M$90)/CRONOGRAMA!$D$24</f>
        <v>#DIV/0!</v>
      </c>
      <c r="K24" s="496" t="e">
        <f>SUMIF(PLQ!$N$86:$N$90,CRONOGRAMA!K13,PLQ!$M$86:$M$90)/CRONOGRAMA!$D$24</f>
        <v>#DIV/0!</v>
      </c>
      <c r="L24" s="496" t="e">
        <f>SUMIF(PLQ!$N$86:$N$90,CRONOGRAMA!L13,PLQ!$M$86:$M$90)/CRONOGRAMA!$D$24</f>
        <v>#DIV/0!</v>
      </c>
      <c r="M24" s="496" t="e">
        <f>SUMIF(PLQ!$N$86:$N$90,CRONOGRAMA!M13,PLQ!$M$86:$M$90)/CRONOGRAMA!$D$24</f>
        <v>#DIV/0!</v>
      </c>
      <c r="N24" s="496" t="e">
        <f>SUMIF(PLQ!$N$86:$N$90,CRONOGRAMA!N13,PLQ!$M$86:$M$90)/CRONOGRAMA!$D$24</f>
        <v>#DIV/0!</v>
      </c>
      <c r="O24" s="496" t="e">
        <f>SUMIF(PLQ!$N$86:$N$90,CRONOGRAMA!O13,PLQ!$M$86:$M$90)/CRONOGRAMA!$D$24</f>
        <v>#DIV/0!</v>
      </c>
      <c r="P24" s="496" t="e">
        <f>SUMIF(PLQ!$N$86:$N$90,CRONOGRAMA!P13,PLQ!$M$86:$M$90)/CRONOGRAMA!$D$24</f>
        <v>#DIV/0!</v>
      </c>
      <c r="Q24" s="497"/>
    </row>
    <row r="25" spans="1:17" ht="18.75" thickBot="1" x14ac:dyDescent="0.25">
      <c r="A25" s="121"/>
      <c r="B25" s="123"/>
      <c r="C25" s="123"/>
      <c r="D25" s="125"/>
      <c r="E25" s="63" t="e">
        <f t="shared" ref="E25:P25" si="8">E24*$D$24</f>
        <v>#DIV/0!</v>
      </c>
      <c r="F25" s="63" t="e">
        <f t="shared" si="8"/>
        <v>#DIV/0!</v>
      </c>
      <c r="G25" s="63" t="e">
        <f t="shared" si="8"/>
        <v>#DIV/0!</v>
      </c>
      <c r="H25" s="63" t="e">
        <f t="shared" si="8"/>
        <v>#DIV/0!</v>
      </c>
      <c r="I25" s="63" t="e">
        <f t="shared" si="8"/>
        <v>#DIV/0!</v>
      </c>
      <c r="J25" s="63" t="e">
        <f t="shared" si="8"/>
        <v>#DIV/0!</v>
      </c>
      <c r="K25" s="63" t="e">
        <f t="shared" si="8"/>
        <v>#DIV/0!</v>
      </c>
      <c r="L25" s="63" t="e">
        <f t="shared" si="8"/>
        <v>#DIV/0!</v>
      </c>
      <c r="M25" s="63" t="e">
        <f t="shared" si="8"/>
        <v>#DIV/0!</v>
      </c>
      <c r="N25" s="63" t="e">
        <f t="shared" si="8"/>
        <v>#DIV/0!</v>
      </c>
      <c r="O25" s="63" t="e">
        <f t="shared" si="8"/>
        <v>#DIV/0!</v>
      </c>
      <c r="P25" s="63" t="e">
        <f t="shared" si="8"/>
        <v>#DIV/0!</v>
      </c>
      <c r="Q25" s="497"/>
    </row>
    <row r="26" spans="1:17" ht="18" x14ac:dyDescent="0.2">
      <c r="A26" s="120">
        <v>6</v>
      </c>
      <c r="B26" s="122" t="str">
        <f>VLOOKUP(A26,Eventos!$B$14:$F$27,2)</f>
        <v>DISPOSITIVOS DE CAPTAÇÃO</v>
      </c>
      <c r="C26" s="122" t="e">
        <f t="shared" ref="C26" si="9">D26/$D$45</f>
        <v>#DIV/0!</v>
      </c>
      <c r="D26" s="124">
        <f>VLOOKUP(A26,Eventos!$B$14:$F$27,5)</f>
        <v>0</v>
      </c>
      <c r="E26" s="496" t="e">
        <f>SUMIF(PLQ!$N$93:$N$94,CRONOGRAMA!E13,PLQ!$M$93:$M$94)/CRONOGRAMA!$D$26</f>
        <v>#DIV/0!</v>
      </c>
      <c r="F26" s="496" t="e">
        <f>SUMIF(PLQ!$N$93:$N$94,CRONOGRAMA!F13,PLQ!$M$93:$M$94)/CRONOGRAMA!$D$26</f>
        <v>#DIV/0!</v>
      </c>
      <c r="G26" s="496" t="e">
        <f>SUMIF(PLQ!$N$93:$N$94,CRONOGRAMA!G13,PLQ!$M$93:$M$94)/CRONOGRAMA!$D$26</f>
        <v>#DIV/0!</v>
      </c>
      <c r="H26" s="496" t="e">
        <f>SUMIF(PLQ!$N$93:$N$94,CRONOGRAMA!H13,PLQ!$M$93:$M$94)/CRONOGRAMA!$D$26</f>
        <v>#DIV/0!</v>
      </c>
      <c r="I26" s="496" t="e">
        <f>SUMIF(PLQ!$N$93:$N$94,CRONOGRAMA!I13,PLQ!$M$93:$M$94)/CRONOGRAMA!$D$26</f>
        <v>#DIV/0!</v>
      </c>
      <c r="J26" s="496" t="e">
        <f>SUMIF(PLQ!$N$93:$N$94,CRONOGRAMA!J13,PLQ!$M$93:$M$94)/CRONOGRAMA!$D$26</f>
        <v>#DIV/0!</v>
      </c>
      <c r="K26" s="496" t="e">
        <f>SUMIF(PLQ!$N$93:$N$94,CRONOGRAMA!K13,PLQ!$M$93:$M$94)/CRONOGRAMA!$D$26</f>
        <v>#DIV/0!</v>
      </c>
      <c r="L26" s="496" t="e">
        <f>SUMIF(PLQ!$N$93:$N$94,CRONOGRAMA!L13,PLQ!$M$93:$M$94)/CRONOGRAMA!$D$26</f>
        <v>#DIV/0!</v>
      </c>
      <c r="M26" s="496" t="e">
        <f>SUMIF(PLQ!$N$93:$N$94,CRONOGRAMA!M13,PLQ!$M$93:$M$94)/CRONOGRAMA!$D$26</f>
        <v>#DIV/0!</v>
      </c>
      <c r="N26" s="496" t="e">
        <f>SUMIF(PLQ!$N$93:$N$94,CRONOGRAMA!N13,PLQ!$M$93:$M$94)/CRONOGRAMA!$D$26</f>
        <v>#DIV/0!</v>
      </c>
      <c r="O26" s="496" t="e">
        <f>SUMIF(PLQ!$N$93:$N$94,CRONOGRAMA!O13,PLQ!$M$93:$M$94)/CRONOGRAMA!$D$26</f>
        <v>#DIV/0!</v>
      </c>
      <c r="P26" s="496" t="e">
        <f>SUMIF(PLQ!$N$93:$N$94,CRONOGRAMA!P13,PLQ!$M$93:$M$94)/CRONOGRAMA!$D$26</f>
        <v>#DIV/0!</v>
      </c>
      <c r="Q26" s="497"/>
    </row>
    <row r="27" spans="1:17" ht="18.75" thickBot="1" x14ac:dyDescent="0.25">
      <c r="A27" s="121"/>
      <c r="B27" s="123"/>
      <c r="C27" s="123"/>
      <c r="D27" s="125"/>
      <c r="E27" s="63" t="e">
        <f t="shared" ref="E27:P27" si="10">E26*$D$26</f>
        <v>#DIV/0!</v>
      </c>
      <c r="F27" s="63" t="e">
        <f t="shared" si="10"/>
        <v>#DIV/0!</v>
      </c>
      <c r="G27" s="63" t="e">
        <f t="shared" si="10"/>
        <v>#DIV/0!</v>
      </c>
      <c r="H27" s="63" t="e">
        <f t="shared" si="10"/>
        <v>#DIV/0!</v>
      </c>
      <c r="I27" s="63" t="e">
        <f t="shared" si="10"/>
        <v>#DIV/0!</v>
      </c>
      <c r="J27" s="63" t="e">
        <f t="shared" si="10"/>
        <v>#DIV/0!</v>
      </c>
      <c r="K27" s="63" t="e">
        <f t="shared" si="10"/>
        <v>#DIV/0!</v>
      </c>
      <c r="L27" s="63" t="e">
        <f t="shared" si="10"/>
        <v>#DIV/0!</v>
      </c>
      <c r="M27" s="63" t="e">
        <f t="shared" si="10"/>
        <v>#DIV/0!</v>
      </c>
      <c r="N27" s="63" t="e">
        <f t="shared" si="10"/>
        <v>#DIV/0!</v>
      </c>
      <c r="O27" s="63" t="e">
        <f t="shared" si="10"/>
        <v>#DIV/0!</v>
      </c>
      <c r="P27" s="63" t="e">
        <f t="shared" si="10"/>
        <v>#DIV/0!</v>
      </c>
      <c r="Q27" s="497"/>
    </row>
    <row r="28" spans="1:17" ht="18" x14ac:dyDescent="0.2">
      <c r="A28" s="120">
        <v>7</v>
      </c>
      <c r="B28" s="122" t="str">
        <f>VLOOKUP(A28,Eventos!$B$14:$F$27,2)</f>
        <v>GALERIAS DE ÁGUAS PLUVIAIS</v>
      </c>
      <c r="C28" s="122" t="e">
        <f t="shared" ref="C28" si="11">D28/$D$45</f>
        <v>#DIV/0!</v>
      </c>
      <c r="D28" s="124">
        <f>VLOOKUP(A28,Eventos!$B$14:$F$27,5)</f>
        <v>0</v>
      </c>
      <c r="E28" s="496" t="e">
        <f>SUMIF(PLQ!N96:$N$153,CRONOGRAMA!E13,PLQ!$M$96:$M$153)/CRONOGRAMA!$D$28</f>
        <v>#DIV/0!</v>
      </c>
      <c r="F28" s="496" t="e">
        <f ca="1">SUMIF(PLQ!$N96:O$153,CRONOGRAMA!F13,PLQ!$M$96:$M$153)/CRONOGRAMA!$D$28</f>
        <v>#DIV/0!</v>
      </c>
      <c r="G28" s="496" t="e">
        <f ca="1">SUMIF(PLQ!$N96:P$153,CRONOGRAMA!G13,PLQ!$M$96:$M$153)/CRONOGRAMA!$D$28</f>
        <v>#DIV/0!</v>
      </c>
      <c r="H28" s="496" t="e">
        <f ca="1">SUMIF(PLQ!$N96:Q$153,CRONOGRAMA!H13,PLQ!$M$96:$M$153)/CRONOGRAMA!$D$28</f>
        <v>#DIV/0!</v>
      </c>
      <c r="I28" s="496" t="e">
        <f ca="1">SUMIF(PLQ!$N96:R$153,CRONOGRAMA!I13,PLQ!$M$96:$M$153)/CRONOGRAMA!$D$28</f>
        <v>#DIV/0!</v>
      </c>
      <c r="J28" s="496" t="e">
        <f ca="1">SUMIF(PLQ!$N96:S$153,CRONOGRAMA!J13,PLQ!$M$96:$M$153)/CRONOGRAMA!$D$28</f>
        <v>#DIV/0!</v>
      </c>
      <c r="K28" s="496" t="e">
        <f ca="1">SUMIF(PLQ!$N96:T$153,CRONOGRAMA!K13,PLQ!$M$96:$M$153)/CRONOGRAMA!$D$28</f>
        <v>#DIV/0!</v>
      </c>
      <c r="L28" s="496" t="e">
        <f ca="1">SUMIF(PLQ!$N96:U$153,CRONOGRAMA!L13,PLQ!$M$96:$M$153)/CRONOGRAMA!$D$28</f>
        <v>#DIV/0!</v>
      </c>
      <c r="M28" s="496" t="e">
        <f ca="1">SUMIF(PLQ!$N96:V$153,CRONOGRAMA!M13,PLQ!$M$96:$M$153)/CRONOGRAMA!$D$28</f>
        <v>#DIV/0!</v>
      </c>
      <c r="N28" s="496" t="e">
        <f ca="1">SUMIF(PLQ!$N96:W$153,CRONOGRAMA!N13,PLQ!$M$96:$M$153)/CRONOGRAMA!$D$28</f>
        <v>#DIV/0!</v>
      </c>
      <c r="O28" s="496" t="e">
        <f ca="1">SUMIF(PLQ!$N96:X$153,CRONOGRAMA!O13,PLQ!$M$96:$M$153)/CRONOGRAMA!$D$28</f>
        <v>#DIV/0!</v>
      </c>
      <c r="P28" s="496" t="e">
        <f ca="1">SUMIF(PLQ!$N96:Y$153,CRONOGRAMA!P13,PLQ!$M$96:$M$153)/CRONOGRAMA!$D$28</f>
        <v>#DIV/0!</v>
      </c>
      <c r="Q28" s="497"/>
    </row>
    <row r="29" spans="1:17" ht="18.75" thickBot="1" x14ac:dyDescent="0.25">
      <c r="A29" s="121"/>
      <c r="B29" s="123"/>
      <c r="C29" s="123"/>
      <c r="D29" s="125"/>
      <c r="E29" s="63" t="e">
        <f t="shared" ref="E29:P29" si="12">E28*$D$28</f>
        <v>#DIV/0!</v>
      </c>
      <c r="F29" s="63" t="e">
        <f t="shared" ca="1" si="12"/>
        <v>#DIV/0!</v>
      </c>
      <c r="G29" s="63" t="e">
        <f t="shared" ca="1" si="12"/>
        <v>#DIV/0!</v>
      </c>
      <c r="H29" s="63" t="e">
        <f t="shared" ca="1" si="12"/>
        <v>#DIV/0!</v>
      </c>
      <c r="I29" s="63" t="e">
        <f t="shared" ca="1" si="12"/>
        <v>#DIV/0!</v>
      </c>
      <c r="J29" s="63" t="e">
        <f t="shared" ca="1" si="12"/>
        <v>#DIV/0!</v>
      </c>
      <c r="K29" s="63" t="e">
        <f t="shared" ca="1" si="12"/>
        <v>#DIV/0!</v>
      </c>
      <c r="L29" s="63" t="e">
        <f t="shared" ca="1" si="12"/>
        <v>#DIV/0!</v>
      </c>
      <c r="M29" s="63" t="e">
        <f t="shared" ca="1" si="12"/>
        <v>#DIV/0!</v>
      </c>
      <c r="N29" s="63" t="e">
        <f t="shared" ca="1" si="12"/>
        <v>#DIV/0!</v>
      </c>
      <c r="O29" s="63" t="e">
        <f t="shared" ca="1" si="12"/>
        <v>#DIV/0!</v>
      </c>
      <c r="P29" s="63" t="e">
        <f t="shared" ca="1" si="12"/>
        <v>#DIV/0!</v>
      </c>
      <c r="Q29" s="497"/>
    </row>
    <row r="30" spans="1:17" ht="18" x14ac:dyDescent="0.2">
      <c r="A30" s="120">
        <v>8</v>
      </c>
      <c r="B30" s="122" t="str">
        <f>VLOOKUP(A30,Eventos!$B$14:$F$27,2)</f>
        <v>TERRAPLENAGEM</v>
      </c>
      <c r="C30" s="122" t="e">
        <f t="shared" ref="C30" si="13">D30/$D$45</f>
        <v>#DIV/0!</v>
      </c>
      <c r="D30" s="124">
        <f>VLOOKUP(A30,Eventos!$B$14:$F$27,5)</f>
        <v>0</v>
      </c>
      <c r="E30" s="498" t="e">
        <f>SUMIF(PLQ!N156:$N$179,CRONOGRAMA!E13,PLQ!$M$156:$M$179)/CRONOGRAMA!$D$30</f>
        <v>#DIV/0!</v>
      </c>
      <c r="F30" s="498" t="e">
        <f ca="1">SUMIF(PLQ!$N156:O$179,CRONOGRAMA!F13,PLQ!$M$156:$M$179)/CRONOGRAMA!$D$30</f>
        <v>#DIV/0!</v>
      </c>
      <c r="G30" s="498" t="e">
        <f ca="1">SUMIF(PLQ!$N156:P$179,CRONOGRAMA!G13,PLQ!$M$156:$M$179)/CRONOGRAMA!$D$30</f>
        <v>#DIV/0!</v>
      </c>
      <c r="H30" s="498" t="e">
        <f ca="1">SUMIF(PLQ!$N156:Q$179,CRONOGRAMA!H13,PLQ!$M$156:$M$179)/CRONOGRAMA!$D$30</f>
        <v>#DIV/0!</v>
      </c>
      <c r="I30" s="498" t="e">
        <f ca="1">SUMIF(PLQ!$N156:R$179,CRONOGRAMA!I13,PLQ!$M$156:$M$179)/CRONOGRAMA!$D$30</f>
        <v>#DIV/0!</v>
      </c>
      <c r="J30" s="498" t="e">
        <f ca="1">SUMIF(PLQ!$N156:S$179,CRONOGRAMA!J13,PLQ!$M$156:$M$179)/CRONOGRAMA!$D$30</f>
        <v>#DIV/0!</v>
      </c>
      <c r="K30" s="498" t="e">
        <f ca="1">SUMIF(PLQ!$N156:T$179,CRONOGRAMA!K13,PLQ!$M$156:$M$179)/CRONOGRAMA!$D$30</f>
        <v>#DIV/0!</v>
      </c>
      <c r="L30" s="498" t="e">
        <f ca="1">SUMIF(PLQ!$N156:U$179,CRONOGRAMA!L13,PLQ!$M$156:$M$179)/CRONOGRAMA!$D$30</f>
        <v>#DIV/0!</v>
      </c>
      <c r="M30" s="498" t="e">
        <f ca="1">SUMIF(PLQ!$N156:V$179,CRONOGRAMA!M13,PLQ!$M$156:$M$179)/CRONOGRAMA!$D$30</f>
        <v>#DIV/0!</v>
      </c>
      <c r="N30" s="498" t="e">
        <f ca="1">SUMIF(PLQ!$N156:W$179,CRONOGRAMA!N13,PLQ!$M$156:$M$179)/CRONOGRAMA!$D$30</f>
        <v>#DIV/0!</v>
      </c>
      <c r="O30" s="498" t="e">
        <f ca="1">SUMIF(PLQ!$N156:X$179,CRONOGRAMA!O13,PLQ!$M$156:$M$179)/CRONOGRAMA!$D$30</f>
        <v>#DIV/0!</v>
      </c>
      <c r="P30" s="498" t="e">
        <f ca="1">SUMIF(PLQ!$N156:Y$179,CRONOGRAMA!P13,PLQ!$M$156:$M$179)/CRONOGRAMA!$D$30</f>
        <v>#DIV/0!</v>
      </c>
      <c r="Q30" s="497"/>
    </row>
    <row r="31" spans="1:17" ht="18.75" thickBot="1" x14ac:dyDescent="0.25">
      <c r="A31" s="121"/>
      <c r="B31" s="123"/>
      <c r="C31" s="123"/>
      <c r="D31" s="125"/>
      <c r="E31" s="62" t="e">
        <f t="shared" ref="E31:P31" si="14">E30*$D$30</f>
        <v>#DIV/0!</v>
      </c>
      <c r="F31" s="62" t="e">
        <f t="shared" ca="1" si="14"/>
        <v>#DIV/0!</v>
      </c>
      <c r="G31" s="62" t="e">
        <f t="shared" ca="1" si="14"/>
        <v>#DIV/0!</v>
      </c>
      <c r="H31" s="62" t="e">
        <f t="shared" ca="1" si="14"/>
        <v>#DIV/0!</v>
      </c>
      <c r="I31" s="62" t="e">
        <f t="shared" ca="1" si="14"/>
        <v>#DIV/0!</v>
      </c>
      <c r="J31" s="62" t="e">
        <f t="shared" ca="1" si="14"/>
        <v>#DIV/0!</v>
      </c>
      <c r="K31" s="62" t="e">
        <f t="shared" ca="1" si="14"/>
        <v>#DIV/0!</v>
      </c>
      <c r="L31" s="62" t="e">
        <f t="shared" ca="1" si="14"/>
        <v>#DIV/0!</v>
      </c>
      <c r="M31" s="62" t="e">
        <f t="shared" ca="1" si="14"/>
        <v>#DIV/0!</v>
      </c>
      <c r="N31" s="62" t="e">
        <f t="shared" ca="1" si="14"/>
        <v>#DIV/0!</v>
      </c>
      <c r="O31" s="62" t="e">
        <f t="shared" ca="1" si="14"/>
        <v>#DIV/0!</v>
      </c>
      <c r="P31" s="62" t="e">
        <f t="shared" ca="1" si="14"/>
        <v>#DIV/0!</v>
      </c>
      <c r="Q31" s="497"/>
    </row>
    <row r="32" spans="1:17" ht="18" x14ac:dyDescent="0.2">
      <c r="A32" s="120">
        <v>9</v>
      </c>
      <c r="B32" s="122" t="str">
        <f>VLOOKUP(A32,Eventos!$B$14:$F$27,2)</f>
        <v>PASSEIO</v>
      </c>
      <c r="C32" s="122" t="e">
        <f t="shared" ref="C32" si="15">D32/$D$45</f>
        <v>#DIV/0!</v>
      </c>
      <c r="D32" s="124">
        <f>VLOOKUP(A32,Eventos!$B$14:$F$27,5)</f>
        <v>0</v>
      </c>
      <c r="E32" s="498" t="e">
        <f>SUMIF(PLQ!$N$182:$N$196,CRONOGRAMA!E13,PLQ!$M$182:$M$196)/CRONOGRAMA!$D$32</f>
        <v>#DIV/0!</v>
      </c>
      <c r="F32" s="498" t="e">
        <f>SUMIF(PLQ!$N$182:$N$196,CRONOGRAMA!F13,PLQ!$M$182:$M$196)/CRONOGRAMA!$D$32</f>
        <v>#DIV/0!</v>
      </c>
      <c r="G32" s="498" t="e">
        <f>SUMIF(PLQ!$N$182:$N$196,CRONOGRAMA!G13,PLQ!$M$182:$M$196)/CRONOGRAMA!$D$32</f>
        <v>#DIV/0!</v>
      </c>
      <c r="H32" s="498" t="e">
        <f>SUMIF(PLQ!$N$182:$N$196,CRONOGRAMA!H13,PLQ!$M$182:$M$196)/CRONOGRAMA!$D$32</f>
        <v>#DIV/0!</v>
      </c>
      <c r="I32" s="498" t="e">
        <f>SUMIF(PLQ!$N$182:$N$196,CRONOGRAMA!I13,PLQ!$M$182:$M$196)/CRONOGRAMA!$D$32</f>
        <v>#DIV/0!</v>
      </c>
      <c r="J32" s="498" t="e">
        <f>SUMIF(PLQ!$N$182:$N$196,CRONOGRAMA!J13,PLQ!$M$182:$M$196)/CRONOGRAMA!$D$32</f>
        <v>#DIV/0!</v>
      </c>
      <c r="K32" s="498" t="e">
        <f>SUMIF(PLQ!$N$182:$N$196,CRONOGRAMA!K13,PLQ!$M$182:$M$196)/CRONOGRAMA!$D$32</f>
        <v>#DIV/0!</v>
      </c>
      <c r="L32" s="498" t="e">
        <f>SUMIF(PLQ!$N$182:$N$196,CRONOGRAMA!L13,PLQ!$M$182:$M$196)/CRONOGRAMA!$D$32</f>
        <v>#DIV/0!</v>
      </c>
      <c r="M32" s="498" t="e">
        <f>SUMIF(PLQ!$N$182:$N$196,CRONOGRAMA!M13,PLQ!$M$182:$M$196)/CRONOGRAMA!$D$32</f>
        <v>#DIV/0!</v>
      </c>
      <c r="N32" s="498" t="e">
        <f>SUMIF(PLQ!$N$182:$N$196,CRONOGRAMA!N13,PLQ!$M$182:$M$196)/CRONOGRAMA!$D$32</f>
        <v>#DIV/0!</v>
      </c>
      <c r="O32" s="498" t="e">
        <f>SUMIF(PLQ!$N$182:$N$196,CRONOGRAMA!O13,PLQ!$M$182:$M$196)/CRONOGRAMA!$D$32</f>
        <v>#DIV/0!</v>
      </c>
      <c r="P32" s="498" t="e">
        <f>SUMIF(PLQ!$N$182:$N$196,CRONOGRAMA!P13,PLQ!$M$182:$M$196)/CRONOGRAMA!$D$32</f>
        <v>#DIV/0!</v>
      </c>
      <c r="Q32" s="497"/>
    </row>
    <row r="33" spans="1:17" ht="18.75" thickBot="1" x14ac:dyDescent="0.25">
      <c r="A33" s="121"/>
      <c r="B33" s="123"/>
      <c r="C33" s="123"/>
      <c r="D33" s="125"/>
      <c r="E33" s="62" t="e">
        <f>E32*$D$32</f>
        <v>#DIV/0!</v>
      </c>
      <c r="F33" s="62" t="e">
        <f t="shared" ref="F33:P33" si="16">F32*$D$32</f>
        <v>#DIV/0!</v>
      </c>
      <c r="G33" s="62" t="e">
        <f t="shared" si="16"/>
        <v>#DIV/0!</v>
      </c>
      <c r="H33" s="62" t="e">
        <f t="shared" si="16"/>
        <v>#DIV/0!</v>
      </c>
      <c r="I33" s="62" t="e">
        <f t="shared" si="16"/>
        <v>#DIV/0!</v>
      </c>
      <c r="J33" s="62" t="e">
        <f t="shared" si="16"/>
        <v>#DIV/0!</v>
      </c>
      <c r="K33" s="62" t="e">
        <f t="shared" si="16"/>
        <v>#DIV/0!</v>
      </c>
      <c r="L33" s="62" t="e">
        <f t="shared" si="16"/>
        <v>#DIV/0!</v>
      </c>
      <c r="M33" s="62" t="e">
        <f t="shared" si="16"/>
        <v>#DIV/0!</v>
      </c>
      <c r="N33" s="62" t="e">
        <f t="shared" si="16"/>
        <v>#DIV/0!</v>
      </c>
      <c r="O33" s="62" t="e">
        <f t="shared" si="16"/>
        <v>#DIV/0!</v>
      </c>
      <c r="P33" s="62" t="e">
        <f t="shared" si="16"/>
        <v>#DIV/0!</v>
      </c>
      <c r="Q33" s="497"/>
    </row>
    <row r="34" spans="1:17" ht="18" x14ac:dyDescent="0.2">
      <c r="A34" s="120">
        <v>10</v>
      </c>
      <c r="B34" s="122" t="str">
        <f>VLOOKUP(A34,Eventos!$B$14:$F$27,2)</f>
        <v>CANTEIRO LATERAL</v>
      </c>
      <c r="C34" s="122" t="e">
        <f t="shared" ref="C34" si="17">D34/$D$45</f>
        <v>#DIV/0!</v>
      </c>
      <c r="D34" s="124">
        <f>VLOOKUP(A34,Eventos!$B$14:$F$27,5)</f>
        <v>0</v>
      </c>
      <c r="E34" s="498" t="e">
        <f>SUMIF(PLQ!$N$198:$N$200,CRONOGRAMA!E13,PLQ!$M$198:$M$200)/CRONOGRAMA!$D$34</f>
        <v>#DIV/0!</v>
      </c>
      <c r="F34" s="498" t="e">
        <f>SUMIF(PLQ!$N$198:$N$200,CRONOGRAMA!F13,PLQ!$M$198:$M$200)/CRONOGRAMA!$D$34</f>
        <v>#DIV/0!</v>
      </c>
      <c r="G34" s="498" t="e">
        <f>SUMIF(PLQ!$N$198:$N$200,CRONOGRAMA!G13,PLQ!$M$198:$M$200)/CRONOGRAMA!$D$34</f>
        <v>#DIV/0!</v>
      </c>
      <c r="H34" s="498" t="e">
        <f>SUMIF(PLQ!$N$198:$N$200,CRONOGRAMA!H13,PLQ!$M$198:$M$200)/CRONOGRAMA!$D$34</f>
        <v>#DIV/0!</v>
      </c>
      <c r="I34" s="498" t="e">
        <f>SUMIF(PLQ!$N$198:$N$200,CRONOGRAMA!I13,PLQ!$M$198:$M$200)/CRONOGRAMA!$D$34</f>
        <v>#DIV/0!</v>
      </c>
      <c r="J34" s="498" t="e">
        <f>SUMIF(PLQ!$N$198:$N$200,CRONOGRAMA!J13,PLQ!$M$198:$M$200)/CRONOGRAMA!$D$34</f>
        <v>#DIV/0!</v>
      </c>
      <c r="K34" s="498" t="e">
        <f>SUMIF(PLQ!$N$198:$N$200,CRONOGRAMA!K13,PLQ!$M$198:$M$200)/CRONOGRAMA!$D$34</f>
        <v>#DIV/0!</v>
      </c>
      <c r="L34" s="498" t="e">
        <f>SUMIF(PLQ!$N$198:$N$200,CRONOGRAMA!L13,PLQ!$M$198:$M$200)/CRONOGRAMA!$D$34</f>
        <v>#DIV/0!</v>
      </c>
      <c r="M34" s="498" t="e">
        <f>SUMIF(PLQ!$N$198:$N$200,CRONOGRAMA!M13,PLQ!$M$198:$M$200)/CRONOGRAMA!$D$34</f>
        <v>#DIV/0!</v>
      </c>
      <c r="N34" s="498" t="e">
        <f>SUMIF(PLQ!$N$198:$N$200,CRONOGRAMA!N13,PLQ!$M$198:$M$200)/CRONOGRAMA!$D$34</f>
        <v>#DIV/0!</v>
      </c>
      <c r="O34" s="498" t="e">
        <f>SUMIF(PLQ!$N$198:$N$200,CRONOGRAMA!O13,PLQ!$M$198:$M$200)/CRONOGRAMA!$D$34</f>
        <v>#DIV/0!</v>
      </c>
      <c r="P34" s="498" t="e">
        <f>SUMIF(PLQ!$N$198:$N$200,CRONOGRAMA!P13,PLQ!$M$198:$M$200)/CRONOGRAMA!$D$34</f>
        <v>#DIV/0!</v>
      </c>
      <c r="Q34" s="497"/>
    </row>
    <row r="35" spans="1:17" ht="18.75" thickBot="1" x14ac:dyDescent="0.25">
      <c r="A35" s="121"/>
      <c r="B35" s="123"/>
      <c r="C35" s="123"/>
      <c r="D35" s="125"/>
      <c r="E35" s="62" t="e">
        <f>E34*$D$34</f>
        <v>#DIV/0!</v>
      </c>
      <c r="F35" s="62" t="e">
        <f t="shared" ref="F35:P35" si="18">F34*$D$34</f>
        <v>#DIV/0!</v>
      </c>
      <c r="G35" s="62" t="e">
        <f t="shared" si="18"/>
        <v>#DIV/0!</v>
      </c>
      <c r="H35" s="62" t="e">
        <f t="shared" si="18"/>
        <v>#DIV/0!</v>
      </c>
      <c r="I35" s="62" t="e">
        <f t="shared" si="18"/>
        <v>#DIV/0!</v>
      </c>
      <c r="J35" s="62" t="e">
        <f t="shared" si="18"/>
        <v>#DIV/0!</v>
      </c>
      <c r="K35" s="62" t="e">
        <f t="shared" si="18"/>
        <v>#DIV/0!</v>
      </c>
      <c r="L35" s="62" t="e">
        <f t="shared" si="18"/>
        <v>#DIV/0!</v>
      </c>
      <c r="M35" s="62" t="e">
        <f t="shared" si="18"/>
        <v>#DIV/0!</v>
      </c>
      <c r="N35" s="62" t="e">
        <f t="shared" si="18"/>
        <v>#DIV/0!</v>
      </c>
      <c r="O35" s="62" t="e">
        <f t="shared" si="18"/>
        <v>#DIV/0!</v>
      </c>
      <c r="P35" s="62" t="e">
        <f t="shared" si="18"/>
        <v>#DIV/0!</v>
      </c>
      <c r="Q35" s="497"/>
    </row>
    <row r="36" spans="1:17" ht="18" x14ac:dyDescent="0.2">
      <c r="A36" s="120">
        <v>11</v>
      </c>
      <c r="B36" s="122" t="str">
        <f>VLOOKUP(A36,Eventos!$B$14:$F$27,2)</f>
        <v>GUARDA-RODAS E GUARDA CORPO</v>
      </c>
      <c r="C36" s="122" t="e">
        <f t="shared" ref="C36" si="19">D36/$D$45</f>
        <v>#DIV/0!</v>
      </c>
      <c r="D36" s="124">
        <f>VLOOKUP(A36,Eventos!$B$14:$F$27,5)</f>
        <v>0</v>
      </c>
      <c r="E36" s="498" t="e">
        <f>SUMIF(PLQ!$N$202:$N$207,CRONOGRAMA!E13,PLQ!M202:$M$207)/CRONOGRAMA!$D$36</f>
        <v>#DIV/0!</v>
      </c>
      <c r="F36" s="498" t="e">
        <f>SUMIF(PLQ!$N$202:$N$207,CRONOGRAMA!F13,PLQ!$M202:N$207)/CRONOGRAMA!$D$36</f>
        <v>#DIV/0!</v>
      </c>
      <c r="G36" s="498" t="e">
        <f>SUMIF(PLQ!$N$202:$N$207,CRONOGRAMA!G13,PLQ!$M202:O$207)/CRONOGRAMA!$D$36</f>
        <v>#DIV/0!</v>
      </c>
      <c r="H36" s="498" t="e">
        <f>SUMIF(PLQ!$N$202:$N$207,CRONOGRAMA!H13,PLQ!$M202:P$207)/CRONOGRAMA!$D$36</f>
        <v>#DIV/0!</v>
      </c>
      <c r="I36" s="498" t="e">
        <f>SUMIF(PLQ!$N$202:$N$207,CRONOGRAMA!I13,PLQ!$M202:Q$207)/CRONOGRAMA!$D$36</f>
        <v>#DIV/0!</v>
      </c>
      <c r="J36" s="498" t="e">
        <f>SUMIF(PLQ!$N$202:$N$207,CRONOGRAMA!J13,PLQ!$M202:R$207)/CRONOGRAMA!$D$36</f>
        <v>#DIV/0!</v>
      </c>
      <c r="K36" s="498" t="e">
        <f>SUMIF(PLQ!$N$202:$N$207,CRONOGRAMA!K13,PLQ!$M202:S$207)/CRONOGRAMA!$D$36</f>
        <v>#DIV/0!</v>
      </c>
      <c r="L36" s="498" t="e">
        <f>SUMIF(PLQ!$N$202:$N$207,CRONOGRAMA!L13,PLQ!$M202:T$207)/CRONOGRAMA!$D$36</f>
        <v>#DIV/0!</v>
      </c>
      <c r="M36" s="498" t="e">
        <f>SUMIF(PLQ!$N$202:$N$207,CRONOGRAMA!M13,PLQ!$M202:U$207)/CRONOGRAMA!$D$36</f>
        <v>#DIV/0!</v>
      </c>
      <c r="N36" s="498" t="e">
        <f>SUMIF(PLQ!$N$202:$N$207,CRONOGRAMA!N13,PLQ!$M202:V$207)/CRONOGRAMA!$D$36</f>
        <v>#DIV/0!</v>
      </c>
      <c r="O36" s="498" t="e">
        <f>SUMIF(PLQ!$N$202:$N$207,CRONOGRAMA!O13,PLQ!$M202:W$207)/CRONOGRAMA!$D$36</f>
        <v>#DIV/0!</v>
      </c>
      <c r="P36" s="498" t="e">
        <f>SUMIF(PLQ!$N$202:$N$207,CRONOGRAMA!P13,PLQ!$M202:X$207)/CRONOGRAMA!$D$36</f>
        <v>#DIV/0!</v>
      </c>
      <c r="Q36" s="497"/>
    </row>
    <row r="37" spans="1:17" ht="18.75" thickBot="1" x14ac:dyDescent="0.25">
      <c r="A37" s="121"/>
      <c r="B37" s="123"/>
      <c r="C37" s="123"/>
      <c r="D37" s="125"/>
      <c r="E37" s="62" t="e">
        <f>E36*$D$36</f>
        <v>#DIV/0!</v>
      </c>
      <c r="F37" s="62" t="e">
        <f t="shared" ref="F37:P37" si="20">F36*$D$36</f>
        <v>#DIV/0!</v>
      </c>
      <c r="G37" s="62" t="e">
        <f t="shared" si="20"/>
        <v>#DIV/0!</v>
      </c>
      <c r="H37" s="62" t="e">
        <f t="shared" si="20"/>
        <v>#DIV/0!</v>
      </c>
      <c r="I37" s="62" t="e">
        <f t="shared" si="20"/>
        <v>#DIV/0!</v>
      </c>
      <c r="J37" s="62" t="e">
        <f t="shared" si="20"/>
        <v>#DIV/0!</v>
      </c>
      <c r="K37" s="62" t="e">
        <f t="shared" si="20"/>
        <v>#DIV/0!</v>
      </c>
      <c r="L37" s="62" t="e">
        <f t="shared" si="20"/>
        <v>#DIV/0!</v>
      </c>
      <c r="M37" s="62" t="e">
        <f t="shared" si="20"/>
        <v>#DIV/0!</v>
      </c>
      <c r="N37" s="62" t="e">
        <f t="shared" si="20"/>
        <v>#DIV/0!</v>
      </c>
      <c r="O37" s="62" t="e">
        <f t="shared" si="20"/>
        <v>#DIV/0!</v>
      </c>
      <c r="P37" s="62" t="e">
        <f t="shared" si="20"/>
        <v>#DIV/0!</v>
      </c>
      <c r="Q37" s="497"/>
    </row>
    <row r="38" spans="1:17" ht="18" x14ac:dyDescent="0.2">
      <c r="A38" s="120">
        <v>12</v>
      </c>
      <c r="B38" s="122" t="str">
        <f>VLOOKUP(A38,Eventos!$B$14:$F$27,2)</f>
        <v>ADMINISTRAÇÃO LOCAL</v>
      </c>
      <c r="C38" s="122" t="e">
        <f t="shared" ref="C38" si="21">D38/$D$45</f>
        <v>#DIV/0!</v>
      </c>
      <c r="D38" s="124">
        <f>VLOOKUP(A38,Eventos!$B$14:$F$27,5)</f>
        <v>0</v>
      </c>
      <c r="E38" s="498" t="e">
        <f>SUMIF(PLQ!$N$210:$N$215,CRONOGRAMA!E13,PLQ!$M$210:$M$215)/CRONOGRAMA!$D$38</f>
        <v>#DIV/0!</v>
      </c>
      <c r="F38" s="498" t="e">
        <f>SUMIF(PLQ!$N$210:$N$215,CRONOGRAMA!F13,PLQ!$M$210:$M$215)/CRONOGRAMA!$D$38</f>
        <v>#DIV/0!</v>
      </c>
      <c r="G38" s="498" t="e">
        <f>SUMIF(PLQ!$N$210:$N$215,CRONOGRAMA!G13,PLQ!$M$210:$M$215)/CRONOGRAMA!$D$38</f>
        <v>#DIV/0!</v>
      </c>
      <c r="H38" s="498" t="e">
        <f>SUMIF(PLQ!$N$210:$N$215,CRONOGRAMA!H13,PLQ!$M$210:$M$215)/CRONOGRAMA!$D$38</f>
        <v>#DIV/0!</v>
      </c>
      <c r="I38" s="498" t="e">
        <f>SUMIF(PLQ!$N$210:$N$215,CRONOGRAMA!I13,PLQ!$M$210:$M$215)/CRONOGRAMA!$D$38</f>
        <v>#DIV/0!</v>
      </c>
      <c r="J38" s="498" t="e">
        <f>SUMIF(PLQ!$N$210:$N$215,CRONOGRAMA!J13,PLQ!$M$210:$M$215)/CRONOGRAMA!$D$38</f>
        <v>#DIV/0!</v>
      </c>
      <c r="K38" s="498" t="e">
        <f>SUMIF(PLQ!$N$210:$N$215,CRONOGRAMA!K13,PLQ!$M$210:$M$215)/CRONOGRAMA!$D$38</f>
        <v>#DIV/0!</v>
      </c>
      <c r="L38" s="498" t="e">
        <f>SUMIF(PLQ!$N$210:$N$215,CRONOGRAMA!L13,PLQ!$M$210:$M$215)/CRONOGRAMA!$D$38</f>
        <v>#DIV/0!</v>
      </c>
      <c r="M38" s="498" t="e">
        <f>SUMIF(PLQ!$N$210:$N$215,CRONOGRAMA!M13,PLQ!$M$210:$M$215)/CRONOGRAMA!$D$38</f>
        <v>#DIV/0!</v>
      </c>
      <c r="N38" s="498" t="e">
        <f>SUMIF(PLQ!$N$210:$N$215,CRONOGRAMA!N13,PLQ!$M$210:$M$215)/CRONOGRAMA!$D$38</f>
        <v>#DIV/0!</v>
      </c>
      <c r="O38" s="498" t="e">
        <f>SUMIF(PLQ!$N$210:$N$215,CRONOGRAMA!O13,PLQ!$M$210:$M$215)/CRONOGRAMA!$D$38</f>
        <v>#DIV/0!</v>
      </c>
      <c r="P38" s="498" t="e">
        <f>SUMIF(PLQ!$N$210:$N$215,CRONOGRAMA!P13,PLQ!$M$210:$M$215)/CRONOGRAMA!$D$38</f>
        <v>#DIV/0!</v>
      </c>
      <c r="Q38" s="497"/>
    </row>
    <row r="39" spans="1:17" ht="18.75" thickBot="1" x14ac:dyDescent="0.25">
      <c r="A39" s="121"/>
      <c r="B39" s="123"/>
      <c r="C39" s="123"/>
      <c r="D39" s="125"/>
      <c r="E39" s="62" t="e">
        <f>E38*$D$38</f>
        <v>#DIV/0!</v>
      </c>
      <c r="F39" s="62" t="e">
        <f t="shared" ref="F39:P39" si="22">F38*$D$38</f>
        <v>#DIV/0!</v>
      </c>
      <c r="G39" s="62" t="e">
        <f t="shared" si="22"/>
        <v>#DIV/0!</v>
      </c>
      <c r="H39" s="62" t="e">
        <f t="shared" si="22"/>
        <v>#DIV/0!</v>
      </c>
      <c r="I39" s="62" t="e">
        <f t="shared" si="22"/>
        <v>#DIV/0!</v>
      </c>
      <c r="J39" s="62" t="e">
        <f t="shared" si="22"/>
        <v>#DIV/0!</v>
      </c>
      <c r="K39" s="62" t="e">
        <f t="shared" si="22"/>
        <v>#DIV/0!</v>
      </c>
      <c r="L39" s="62" t="e">
        <f t="shared" si="22"/>
        <v>#DIV/0!</v>
      </c>
      <c r="M39" s="62" t="e">
        <f t="shared" si="22"/>
        <v>#DIV/0!</v>
      </c>
      <c r="N39" s="62" t="e">
        <f t="shared" si="22"/>
        <v>#DIV/0!</v>
      </c>
      <c r="O39" s="62" t="e">
        <f t="shared" si="22"/>
        <v>#DIV/0!</v>
      </c>
      <c r="P39" s="62" t="e">
        <f t="shared" si="22"/>
        <v>#DIV/0!</v>
      </c>
      <c r="Q39" s="497"/>
    </row>
    <row r="40" spans="1:17" ht="18" x14ac:dyDescent="0.2">
      <c r="A40" s="120">
        <v>13</v>
      </c>
      <c r="B40" s="122" t="str">
        <f>VLOOKUP(A40,Eventos!$B$14:$F$27,2)</f>
        <v>CANTEIRO DE OBRAS</v>
      </c>
      <c r="C40" s="122" t="e">
        <f t="shared" ref="C40" si="23">D40/$D$45</f>
        <v>#DIV/0!</v>
      </c>
      <c r="D40" s="124">
        <f>VLOOKUP(A40,Eventos!$B$14:$F$27,5)</f>
        <v>0</v>
      </c>
      <c r="E40" s="498" t="e">
        <f>SUMIF(PLQ!$N$218:$N$237,CRONOGRAMA!E13,PLQ!$M$218:$M$237)/CRONOGRAMA!$D$40</f>
        <v>#DIV/0!</v>
      </c>
      <c r="F40" s="498" t="e">
        <f>SUMIF(PLQ!$N$218:$N$237,CRONOGRAMA!F13,PLQ!$M$218:$M$237)/CRONOGRAMA!$D$40</f>
        <v>#DIV/0!</v>
      </c>
      <c r="G40" s="498" t="e">
        <f>SUMIF(PLQ!$N$218:$N$237,CRONOGRAMA!G13,PLQ!$M$218:$M$237)/CRONOGRAMA!$D$40</f>
        <v>#DIV/0!</v>
      </c>
      <c r="H40" s="498" t="e">
        <f>SUMIF(PLQ!$N$218:$N$237,CRONOGRAMA!H13,PLQ!$M$218:$M$237)/CRONOGRAMA!$D$40</f>
        <v>#DIV/0!</v>
      </c>
      <c r="I40" s="498" t="e">
        <f>SUMIF(PLQ!$N$218:$N$237,CRONOGRAMA!I13,PLQ!$M$218:$M$237)/CRONOGRAMA!$D$40</f>
        <v>#DIV/0!</v>
      </c>
      <c r="J40" s="498" t="e">
        <f>SUMIF(PLQ!$N$218:$N$237,CRONOGRAMA!J13,PLQ!$M$218:$M$237)/CRONOGRAMA!$D$40</f>
        <v>#DIV/0!</v>
      </c>
      <c r="K40" s="498" t="e">
        <f>SUMIF(PLQ!$N$218:$N$237,CRONOGRAMA!K13,PLQ!$M$218:$M$237)/CRONOGRAMA!$D$40</f>
        <v>#DIV/0!</v>
      </c>
      <c r="L40" s="498" t="e">
        <f>SUMIF(PLQ!$N$218:$N$237,CRONOGRAMA!L13,PLQ!$M$218:$M$237)/CRONOGRAMA!$D$40</f>
        <v>#DIV/0!</v>
      </c>
      <c r="M40" s="498" t="e">
        <f>SUMIF(PLQ!$N$218:$N$237,CRONOGRAMA!M13,PLQ!$M$218:$M$237)/CRONOGRAMA!$D$40</f>
        <v>#DIV/0!</v>
      </c>
      <c r="N40" s="498" t="e">
        <f>SUMIF(PLQ!$N$218:$N$237,CRONOGRAMA!N13,PLQ!$M$218:$M$237)/CRONOGRAMA!$D$40</f>
        <v>#DIV/0!</v>
      </c>
      <c r="O40" s="498" t="e">
        <f>SUMIF(PLQ!$N$218:$N$237,CRONOGRAMA!O13,PLQ!$M$218:$M$237)/CRONOGRAMA!$D$40</f>
        <v>#DIV/0!</v>
      </c>
      <c r="P40" s="498" t="e">
        <f>SUMIF(PLQ!$N$218:$N$237,CRONOGRAMA!P13,PLQ!$M$218:$M$237)/CRONOGRAMA!$D$40</f>
        <v>#DIV/0!</v>
      </c>
      <c r="Q40" s="497"/>
    </row>
    <row r="41" spans="1:17" ht="18.75" thickBot="1" x14ac:dyDescent="0.25">
      <c r="A41" s="121"/>
      <c r="B41" s="123"/>
      <c r="C41" s="123"/>
      <c r="D41" s="125"/>
      <c r="E41" s="62" t="e">
        <f>E40*$D$40</f>
        <v>#DIV/0!</v>
      </c>
      <c r="F41" s="62" t="e">
        <f t="shared" ref="F41:P41" si="24">F40*$D$40</f>
        <v>#DIV/0!</v>
      </c>
      <c r="G41" s="62" t="e">
        <f t="shared" si="24"/>
        <v>#DIV/0!</v>
      </c>
      <c r="H41" s="62" t="e">
        <f t="shared" si="24"/>
        <v>#DIV/0!</v>
      </c>
      <c r="I41" s="62" t="e">
        <f t="shared" si="24"/>
        <v>#DIV/0!</v>
      </c>
      <c r="J41" s="62" t="e">
        <f t="shared" si="24"/>
        <v>#DIV/0!</v>
      </c>
      <c r="K41" s="62" t="e">
        <f t="shared" si="24"/>
        <v>#DIV/0!</v>
      </c>
      <c r="L41" s="62" t="e">
        <f t="shared" si="24"/>
        <v>#DIV/0!</v>
      </c>
      <c r="M41" s="62" t="e">
        <f t="shared" si="24"/>
        <v>#DIV/0!</v>
      </c>
      <c r="N41" s="62" t="e">
        <f t="shared" si="24"/>
        <v>#DIV/0!</v>
      </c>
      <c r="O41" s="62" t="e">
        <f t="shared" si="24"/>
        <v>#DIV/0!</v>
      </c>
      <c r="P41" s="62" t="e">
        <f t="shared" si="24"/>
        <v>#DIV/0!</v>
      </c>
      <c r="Q41" s="497"/>
    </row>
    <row r="42" spans="1:17" ht="18" x14ac:dyDescent="0.2">
      <c r="A42" s="120">
        <v>14</v>
      </c>
      <c r="B42" s="122" t="str">
        <f>VLOOKUP(A42,Eventos!$B$14:$F$27,2)</f>
        <v>SERVIÇOS TÉCNICOS</v>
      </c>
      <c r="C42" s="122" t="e">
        <f t="shared" ref="C42" si="25">D42/$D$45</f>
        <v>#DIV/0!</v>
      </c>
      <c r="D42" s="124">
        <f>VLOOKUP(A42,Eventos!$B$14:$F$27,5)</f>
        <v>0</v>
      </c>
      <c r="E42" s="498" t="e">
        <f>SUMIF(PLQ!$N$240:$N$247,CRONOGRAMA!E13,PLQ!$M$240:$M$247)/CRONOGRAMA!$D$42</f>
        <v>#DIV/0!</v>
      </c>
      <c r="F42" s="498" t="e">
        <f>SUMIF(PLQ!$N$240:$N$247,CRONOGRAMA!F13,PLQ!$M$240:$M$247)/CRONOGRAMA!$D$42</f>
        <v>#DIV/0!</v>
      </c>
      <c r="G42" s="498" t="e">
        <f>SUMIF(PLQ!$N$240:$N$247,CRONOGRAMA!G13,PLQ!$M$240:$M$247)/CRONOGRAMA!$D$42</f>
        <v>#DIV/0!</v>
      </c>
      <c r="H42" s="498" t="e">
        <f>SUMIF(PLQ!$N$240:$N$247,CRONOGRAMA!H13,PLQ!$M$240:$M$247)/CRONOGRAMA!$D$42</f>
        <v>#DIV/0!</v>
      </c>
      <c r="I42" s="498" t="e">
        <f>SUMIF(PLQ!$N$240:$N$247,CRONOGRAMA!I13,PLQ!$M$240:$M$247)/CRONOGRAMA!$D$42</f>
        <v>#DIV/0!</v>
      </c>
      <c r="J42" s="498" t="e">
        <f>SUMIF(PLQ!$N$240:$N$247,CRONOGRAMA!J13,PLQ!$M$240:$M$247)/CRONOGRAMA!$D$42</f>
        <v>#DIV/0!</v>
      </c>
      <c r="K42" s="498" t="e">
        <f>SUMIF(PLQ!$N$240:$N$247,CRONOGRAMA!K13,PLQ!$M$240:$M$247)/CRONOGRAMA!$D$42</f>
        <v>#DIV/0!</v>
      </c>
      <c r="L42" s="498" t="e">
        <f>SUMIF(PLQ!$N$240:$N$247,CRONOGRAMA!L13,PLQ!$M$240:$M$247)/CRONOGRAMA!$D$42</f>
        <v>#DIV/0!</v>
      </c>
      <c r="M42" s="498" t="e">
        <f>SUMIF(PLQ!$N$240:$N$247,CRONOGRAMA!M13,PLQ!$M$240:$M$247)/CRONOGRAMA!$D$42</f>
        <v>#DIV/0!</v>
      </c>
      <c r="N42" s="498" t="e">
        <f>SUMIF(PLQ!$N$240:$N$247,CRONOGRAMA!N13,PLQ!$M$240:$M$247)/CRONOGRAMA!$D$42</f>
        <v>#DIV/0!</v>
      </c>
      <c r="O42" s="498" t="e">
        <f>SUMIF(PLQ!$N$240:$N$247,CRONOGRAMA!O13,PLQ!$M$240:$M$247)/CRONOGRAMA!$D$42</f>
        <v>#DIV/0!</v>
      </c>
      <c r="P42" s="498" t="e">
        <f>SUMIF(PLQ!$N$240:$N$247,CRONOGRAMA!P13,PLQ!$M$240:$M$247)/CRONOGRAMA!$D$42</f>
        <v>#DIV/0!</v>
      </c>
      <c r="Q42" s="497"/>
    </row>
    <row r="43" spans="1:17" ht="18.75" thickBot="1" x14ac:dyDescent="0.25">
      <c r="A43" s="121"/>
      <c r="B43" s="123"/>
      <c r="C43" s="123"/>
      <c r="D43" s="125"/>
      <c r="E43" s="62" t="e">
        <f>E42*$D$42</f>
        <v>#DIV/0!</v>
      </c>
      <c r="F43" s="62" t="e">
        <f t="shared" ref="F43:P43" si="26">F42*$D$42</f>
        <v>#DIV/0!</v>
      </c>
      <c r="G43" s="62" t="e">
        <f t="shared" si="26"/>
        <v>#DIV/0!</v>
      </c>
      <c r="H43" s="62" t="e">
        <f t="shared" si="26"/>
        <v>#DIV/0!</v>
      </c>
      <c r="I43" s="62" t="e">
        <f t="shared" si="26"/>
        <v>#DIV/0!</v>
      </c>
      <c r="J43" s="62" t="e">
        <f t="shared" si="26"/>
        <v>#DIV/0!</v>
      </c>
      <c r="K43" s="62" t="e">
        <f t="shared" si="26"/>
        <v>#DIV/0!</v>
      </c>
      <c r="L43" s="62" t="e">
        <f t="shared" si="26"/>
        <v>#DIV/0!</v>
      </c>
      <c r="M43" s="62" t="e">
        <f t="shared" si="26"/>
        <v>#DIV/0!</v>
      </c>
      <c r="N43" s="62" t="e">
        <f t="shared" si="26"/>
        <v>#DIV/0!</v>
      </c>
      <c r="O43" s="62" t="e">
        <f t="shared" si="26"/>
        <v>#DIV/0!</v>
      </c>
      <c r="P43" s="62" t="e">
        <f t="shared" si="26"/>
        <v>#DIV/0!</v>
      </c>
      <c r="Q43" s="497"/>
    </row>
    <row r="44" spans="1:17" ht="16.5" thickBot="1" x14ac:dyDescent="0.3">
      <c r="A44" s="59"/>
      <c r="B44" s="60"/>
      <c r="C44" s="61"/>
      <c r="D44" s="61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495"/>
    </row>
    <row r="45" spans="1:17" ht="12.75" customHeight="1" x14ac:dyDescent="0.2">
      <c r="A45" s="147"/>
      <c r="B45" s="149" t="s">
        <v>118</v>
      </c>
      <c r="C45" s="151" t="e">
        <f>SUM(C16:C43)</f>
        <v>#DIV/0!</v>
      </c>
      <c r="D45" s="153">
        <f>SUM(D16:D43)</f>
        <v>0</v>
      </c>
      <c r="E45" s="134" t="e">
        <f>E31+E29+E27+E25+E23+E21+E19+E17+E33+E35+E37+E39+E41+E43</f>
        <v>#DIV/0!</v>
      </c>
      <c r="F45" s="134" t="e">
        <f t="shared" ref="F45:P45" ca="1" si="27">F31+F29+F27+F25+F23+F21+F19+F17+F33+F35+F37+F39+F41+F43</f>
        <v>#DIV/0!</v>
      </c>
      <c r="G45" s="134" t="e">
        <f t="shared" ca="1" si="27"/>
        <v>#DIV/0!</v>
      </c>
      <c r="H45" s="134" t="e">
        <f t="shared" ca="1" si="27"/>
        <v>#DIV/0!</v>
      </c>
      <c r="I45" s="134" t="e">
        <f t="shared" ca="1" si="27"/>
        <v>#DIV/0!</v>
      </c>
      <c r="J45" s="134" t="e">
        <f t="shared" ca="1" si="27"/>
        <v>#DIV/0!</v>
      </c>
      <c r="K45" s="134" t="e">
        <f t="shared" ca="1" si="27"/>
        <v>#DIV/0!</v>
      </c>
      <c r="L45" s="134" t="e">
        <f t="shared" ca="1" si="27"/>
        <v>#DIV/0!</v>
      </c>
      <c r="M45" s="134" t="e">
        <f t="shared" ca="1" si="27"/>
        <v>#DIV/0!</v>
      </c>
      <c r="N45" s="134" t="e">
        <f t="shared" ca="1" si="27"/>
        <v>#DIV/0!</v>
      </c>
      <c r="O45" s="134" t="e">
        <f t="shared" ca="1" si="27"/>
        <v>#DIV/0!</v>
      </c>
      <c r="P45" s="157" t="e">
        <f t="shared" ca="1" si="27"/>
        <v>#DIV/0!</v>
      </c>
      <c r="Q45" s="495"/>
    </row>
    <row r="46" spans="1:17" ht="12.75" customHeight="1" x14ac:dyDescent="0.2">
      <c r="A46" s="138"/>
      <c r="B46" s="141"/>
      <c r="C46" s="144"/>
      <c r="D46" s="14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58"/>
      <c r="Q46" s="495"/>
    </row>
    <row r="47" spans="1:17" ht="13.5" customHeight="1" thickBot="1" x14ac:dyDescent="0.25">
      <c r="A47" s="148"/>
      <c r="B47" s="150"/>
      <c r="C47" s="152"/>
      <c r="D47" s="152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</row>
    <row r="48" spans="1:17" ht="12.75" customHeight="1" x14ac:dyDescent="0.2">
      <c r="A48" s="137"/>
      <c r="B48" s="140" t="s">
        <v>119</v>
      </c>
      <c r="C48" s="143" t="e">
        <f>C45</f>
        <v>#DIV/0!</v>
      </c>
      <c r="D48" s="146">
        <f>D45</f>
        <v>0</v>
      </c>
      <c r="E48" s="154" t="e">
        <f>E45</f>
        <v>#DIV/0!</v>
      </c>
      <c r="F48" s="154" t="e">
        <f ca="1">F45+E48</f>
        <v>#DIV/0!</v>
      </c>
      <c r="G48" s="154" t="e">
        <f t="shared" ref="G48:P48" ca="1" si="28">G45+F48</f>
        <v>#DIV/0!</v>
      </c>
      <c r="H48" s="154" t="e">
        <f t="shared" ca="1" si="28"/>
        <v>#DIV/0!</v>
      </c>
      <c r="I48" s="154" t="e">
        <f t="shared" ca="1" si="28"/>
        <v>#DIV/0!</v>
      </c>
      <c r="J48" s="154" t="e">
        <f t="shared" ca="1" si="28"/>
        <v>#DIV/0!</v>
      </c>
      <c r="K48" s="154" t="e">
        <f t="shared" ca="1" si="28"/>
        <v>#DIV/0!</v>
      </c>
      <c r="L48" s="154" t="e">
        <f t="shared" ca="1" si="28"/>
        <v>#DIV/0!</v>
      </c>
      <c r="M48" s="154" t="e">
        <f t="shared" ca="1" si="28"/>
        <v>#DIV/0!</v>
      </c>
      <c r="N48" s="154" t="e">
        <f t="shared" ca="1" si="28"/>
        <v>#DIV/0!</v>
      </c>
      <c r="O48" s="154" t="e">
        <f t="shared" ca="1" si="28"/>
        <v>#DIV/0!</v>
      </c>
      <c r="P48" s="154" t="e">
        <f t="shared" ca="1" si="28"/>
        <v>#DIV/0!</v>
      </c>
    </row>
    <row r="49" spans="1:16" ht="12.75" customHeight="1" x14ac:dyDescent="0.2">
      <c r="A49" s="138"/>
      <c r="B49" s="141"/>
      <c r="C49" s="144"/>
      <c r="D49" s="144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</row>
    <row r="50" spans="1:16" ht="13.5" customHeight="1" thickBot="1" x14ac:dyDescent="0.25">
      <c r="A50" s="139"/>
      <c r="B50" s="142"/>
      <c r="C50" s="145"/>
      <c r="D50" s="14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</row>
    <row r="51" spans="1:16" ht="15" x14ac:dyDescent="0.2">
      <c r="O51" s="499"/>
    </row>
    <row r="55" spans="1:16" x14ac:dyDescent="0.2">
      <c r="O55" s="500"/>
    </row>
    <row r="56" spans="1:16" ht="15" x14ac:dyDescent="0.2">
      <c r="L56" s="501"/>
      <c r="M56" s="501"/>
      <c r="N56" s="501"/>
      <c r="O56" s="502"/>
    </row>
    <row r="57" spans="1:16" ht="15.75" x14ac:dyDescent="0.2">
      <c r="L57" s="501"/>
      <c r="N57" s="503"/>
      <c r="O57" s="501"/>
      <c r="P57" s="504"/>
    </row>
    <row r="58" spans="1:16" ht="15" x14ac:dyDescent="0.2">
      <c r="L58" s="501"/>
      <c r="N58" s="501"/>
      <c r="O58" s="501"/>
      <c r="P58" s="499"/>
    </row>
    <row r="59" spans="1:16" ht="15" x14ac:dyDescent="0.2">
      <c r="E59" s="167"/>
      <c r="P59" s="499"/>
    </row>
    <row r="60" spans="1:16" x14ac:dyDescent="0.2">
      <c r="E60" s="167"/>
    </row>
    <row r="64" spans="1:16" x14ac:dyDescent="0.2">
      <c r="P64" s="214"/>
    </row>
  </sheetData>
  <sheetProtection algorithmName="SHA-512" hashValue="IzMKAzYPjZz6jEPvw/zjpyra0z0n5L+c/JD2Yjv6+nQvcj2cbn6RnA+R/XAz2OgE/LQXhGHId+I3m5A29FEVhw==" saltValue="0k39HcddphHgsmbgG5D5Mg==" spinCount="100000" sheet="1" objects="1" scenarios="1" formatCells="0" formatColumns="0" formatRows="0"/>
  <mergeCells count="96">
    <mergeCell ref="A42:A43"/>
    <mergeCell ref="B42:B43"/>
    <mergeCell ref="C42:C43"/>
    <mergeCell ref="D42:D43"/>
    <mergeCell ref="E12:P12"/>
    <mergeCell ref="A38:A39"/>
    <mergeCell ref="B38:B39"/>
    <mergeCell ref="C38:C39"/>
    <mergeCell ref="D38:D39"/>
    <mergeCell ref="A40:A41"/>
    <mergeCell ref="B40:B41"/>
    <mergeCell ref="C40:C41"/>
    <mergeCell ref="D40:D41"/>
    <mergeCell ref="A34:A35"/>
    <mergeCell ref="B34:B35"/>
    <mergeCell ref="C34:C35"/>
    <mergeCell ref="D34:D35"/>
    <mergeCell ref="A36:A37"/>
    <mergeCell ref="B36:B37"/>
    <mergeCell ref="C36:C37"/>
    <mergeCell ref="D36:D37"/>
    <mergeCell ref="A32:A33"/>
    <mergeCell ref="B32:B33"/>
    <mergeCell ref="C32:C33"/>
    <mergeCell ref="D32:D33"/>
    <mergeCell ref="L48:L50"/>
    <mergeCell ref="E48:E50"/>
    <mergeCell ref="F48:F50"/>
    <mergeCell ref="G48:G50"/>
    <mergeCell ref="H48:H50"/>
    <mergeCell ref="I48:I50"/>
    <mergeCell ref="J48:J50"/>
    <mergeCell ref="K48:K50"/>
    <mergeCell ref="H45:H47"/>
    <mergeCell ref="I45:I47"/>
    <mergeCell ref="J45:J47"/>
    <mergeCell ref="K45:K47"/>
    <mergeCell ref="N48:N50"/>
    <mergeCell ref="O48:O50"/>
    <mergeCell ref="P48:P50"/>
    <mergeCell ref="N45:N47"/>
    <mergeCell ref="O45:O47"/>
    <mergeCell ref="P45:P47"/>
    <mergeCell ref="L45:L47"/>
    <mergeCell ref="M45:M47"/>
    <mergeCell ref="A48:A50"/>
    <mergeCell ref="B48:B50"/>
    <mergeCell ref="C48:C50"/>
    <mergeCell ref="D48:D50"/>
    <mergeCell ref="E45:E47"/>
    <mergeCell ref="F45:F47"/>
    <mergeCell ref="G45:G47"/>
    <mergeCell ref="A45:A47"/>
    <mergeCell ref="B45:B47"/>
    <mergeCell ref="C45:C47"/>
    <mergeCell ref="D45:D47"/>
    <mergeCell ref="M48:M50"/>
    <mergeCell ref="A30:A31"/>
    <mergeCell ref="B30:B31"/>
    <mergeCell ref="C30:C31"/>
    <mergeCell ref="D30:D31"/>
    <mergeCell ref="A28:A29"/>
    <mergeCell ref="B28:B29"/>
    <mergeCell ref="C28:C29"/>
    <mergeCell ref="D28:D29"/>
    <mergeCell ref="A26:A27"/>
    <mergeCell ref="B26:B27"/>
    <mergeCell ref="C26:C27"/>
    <mergeCell ref="D26:D27"/>
    <mergeCell ref="A24:A25"/>
    <mergeCell ref="B24:B25"/>
    <mergeCell ref="C24:C25"/>
    <mergeCell ref="D24:D25"/>
    <mergeCell ref="F8:G8"/>
    <mergeCell ref="A18:A19"/>
    <mergeCell ref="B18:B19"/>
    <mergeCell ref="C18:C19"/>
    <mergeCell ref="D18:D19"/>
    <mergeCell ref="A13:A14"/>
    <mergeCell ref="B13:B14"/>
    <mergeCell ref="A16:A17"/>
    <mergeCell ref="B16:B17"/>
    <mergeCell ref="C16:C17"/>
    <mergeCell ref="D16:D17"/>
    <mergeCell ref="B3:D3"/>
    <mergeCell ref="B4:D4"/>
    <mergeCell ref="B6:D6"/>
    <mergeCell ref="C8:D8"/>
    <mergeCell ref="A22:A23"/>
    <mergeCell ref="B22:B23"/>
    <mergeCell ref="C22:C23"/>
    <mergeCell ref="D22:D23"/>
    <mergeCell ref="A20:A21"/>
    <mergeCell ref="B20:B21"/>
    <mergeCell ref="C20:C21"/>
    <mergeCell ref="D20:D21"/>
  </mergeCells>
  <phoneticPr fontId="9" type="noConversion"/>
  <conditionalFormatting sqref="E16:P16 E18:P18 E20:P20">
    <cfRule type="cellIs" dxfId="359" priority="375" stopIfTrue="1" operator="equal">
      <formula>0</formula>
    </cfRule>
    <cfRule type="cellIs" dxfId="358" priority="362" stopIfTrue="1" operator="greaterThan">
      <formula>0.0000001</formula>
    </cfRule>
    <cfRule type="cellIs" dxfId="357" priority="363" stopIfTrue="1" operator="equal">
      <formula>0</formula>
    </cfRule>
    <cfRule type="cellIs" dxfId="356" priority="364" stopIfTrue="1" operator="greaterThan">
      <formula>0.0000001</formula>
    </cfRule>
    <cfRule type="cellIs" dxfId="355" priority="365" stopIfTrue="1" operator="equal">
      <formula>0</formula>
    </cfRule>
    <cfRule type="cellIs" dxfId="354" priority="366" stopIfTrue="1" operator="greaterThan">
      <formula>0.0000001</formula>
    </cfRule>
    <cfRule type="cellIs" dxfId="353" priority="367" stopIfTrue="1" operator="equal">
      <formula>0</formula>
    </cfRule>
    <cfRule type="cellIs" dxfId="352" priority="368" stopIfTrue="1" operator="greaterThan">
      <formula>0.0000001</formula>
    </cfRule>
    <cfRule type="cellIs" dxfId="351" priority="369" stopIfTrue="1" operator="equal">
      <formula>0</formula>
    </cfRule>
    <cfRule type="cellIs" dxfId="350" priority="370" stopIfTrue="1" operator="greaterThan">
      <formula>0.0000001</formula>
    </cfRule>
    <cfRule type="cellIs" dxfId="349" priority="371" stopIfTrue="1" operator="equal">
      <formula>0</formula>
    </cfRule>
    <cfRule type="cellIs" dxfId="348" priority="372" stopIfTrue="1" operator="greaterThan">
      <formula>0.0000001</formula>
    </cfRule>
    <cfRule type="cellIs" dxfId="347" priority="373" stopIfTrue="1" operator="equal">
      <formula>0</formula>
    </cfRule>
    <cfRule type="cellIs" dxfId="346" priority="374" stopIfTrue="1" operator="greaterThan">
      <formula>0.0000001</formula>
    </cfRule>
    <cfRule type="cellIs" dxfId="345" priority="376" stopIfTrue="1" operator="greaterThan">
      <formula>0.0000001</formula>
    </cfRule>
    <cfRule type="cellIs" dxfId="344" priority="390" stopIfTrue="1" operator="greaterThan">
      <formula>0.0000001</formula>
    </cfRule>
    <cfRule type="cellIs" dxfId="343" priority="377" stopIfTrue="1" operator="equal">
      <formula>0</formula>
    </cfRule>
    <cfRule type="cellIs" dxfId="342" priority="378" stopIfTrue="1" operator="greaterThan">
      <formula>0.0000001</formula>
    </cfRule>
    <cfRule type="cellIs" dxfId="341" priority="379" stopIfTrue="1" operator="equal">
      <formula>0</formula>
    </cfRule>
    <cfRule type="cellIs" dxfId="340" priority="380" stopIfTrue="1" operator="greaterThan">
      <formula>0.0000001</formula>
    </cfRule>
    <cfRule type="cellIs" dxfId="339" priority="381" stopIfTrue="1" operator="equal">
      <formula>0</formula>
    </cfRule>
    <cfRule type="cellIs" dxfId="338" priority="382" stopIfTrue="1" operator="greaterThan">
      <formula>0.0000001</formula>
    </cfRule>
    <cfRule type="cellIs" dxfId="337" priority="383" stopIfTrue="1" operator="equal">
      <formula>0</formula>
    </cfRule>
    <cfRule type="cellIs" dxfId="336" priority="384" stopIfTrue="1" operator="greaterThan">
      <formula>0.0000001</formula>
    </cfRule>
    <cfRule type="cellIs" dxfId="335" priority="385" stopIfTrue="1" operator="equal">
      <formula>0</formula>
    </cfRule>
    <cfRule type="cellIs" dxfId="334" priority="386" stopIfTrue="1" operator="greaterThan">
      <formula>0.0000001</formula>
    </cfRule>
    <cfRule type="cellIs" dxfId="333" priority="387" stopIfTrue="1" operator="equal">
      <formula>0</formula>
    </cfRule>
    <cfRule type="cellIs" dxfId="332" priority="388" stopIfTrue="1" operator="greaterThan">
      <formula>0.0000001</formula>
    </cfRule>
    <cfRule type="cellIs" dxfId="331" priority="389" stopIfTrue="1" operator="equal">
      <formula>0</formula>
    </cfRule>
    <cfRule type="cellIs" dxfId="330" priority="361" stopIfTrue="1" operator="equal">
      <formula>0</formula>
    </cfRule>
  </conditionalFormatting>
  <conditionalFormatting sqref="E22:P22">
    <cfRule type="cellIs" dxfId="329" priority="360" stopIfTrue="1" operator="greaterThan">
      <formula>0.0000001</formula>
    </cfRule>
    <cfRule type="cellIs" dxfId="328" priority="346" stopIfTrue="1" operator="greaterThan">
      <formula>0.0000001</formula>
    </cfRule>
    <cfRule type="cellIs" dxfId="327" priority="359" stopIfTrue="1" operator="equal">
      <formula>0</formula>
    </cfRule>
    <cfRule type="cellIs" dxfId="326" priority="358" stopIfTrue="1" operator="greaterThan">
      <formula>0.0000001</formula>
    </cfRule>
    <cfRule type="cellIs" dxfId="325" priority="357" stopIfTrue="1" operator="equal">
      <formula>0</formula>
    </cfRule>
    <cfRule type="cellIs" dxfId="324" priority="356" stopIfTrue="1" operator="greaterThan">
      <formula>0.0000001</formula>
    </cfRule>
    <cfRule type="cellIs" dxfId="323" priority="355" stopIfTrue="1" operator="equal">
      <formula>0</formula>
    </cfRule>
    <cfRule type="cellIs" dxfId="322" priority="354" stopIfTrue="1" operator="greaterThan">
      <formula>0.0000001</formula>
    </cfRule>
    <cfRule type="cellIs" dxfId="321" priority="353" stopIfTrue="1" operator="equal">
      <formula>0</formula>
    </cfRule>
    <cfRule type="cellIs" dxfId="320" priority="352" stopIfTrue="1" operator="greaterThan">
      <formula>0.0000001</formula>
    </cfRule>
    <cfRule type="cellIs" dxfId="319" priority="351" stopIfTrue="1" operator="equal">
      <formula>0</formula>
    </cfRule>
    <cfRule type="cellIs" dxfId="318" priority="350" stopIfTrue="1" operator="greaterThan">
      <formula>0.0000001</formula>
    </cfRule>
    <cfRule type="cellIs" dxfId="317" priority="349" stopIfTrue="1" operator="equal">
      <formula>0</formula>
    </cfRule>
    <cfRule type="cellIs" dxfId="316" priority="348" stopIfTrue="1" operator="greaterThan">
      <formula>0.0000001</formula>
    </cfRule>
    <cfRule type="cellIs" dxfId="315" priority="347" stopIfTrue="1" operator="equal">
      <formula>0</formula>
    </cfRule>
    <cfRule type="cellIs" dxfId="314" priority="345" stopIfTrue="1" operator="equal">
      <formula>0</formula>
    </cfRule>
    <cfRule type="cellIs" dxfId="313" priority="344" stopIfTrue="1" operator="greaterThan">
      <formula>0.0000001</formula>
    </cfRule>
    <cfRule type="cellIs" dxfId="312" priority="343" stopIfTrue="1" operator="equal">
      <formula>0</formula>
    </cfRule>
    <cfRule type="cellIs" dxfId="311" priority="342" stopIfTrue="1" operator="greaterThan">
      <formula>0.0000001</formula>
    </cfRule>
    <cfRule type="cellIs" dxfId="310" priority="341" stopIfTrue="1" operator="equal">
      <formula>0</formula>
    </cfRule>
    <cfRule type="cellIs" dxfId="309" priority="340" stopIfTrue="1" operator="greaterThan">
      <formula>0.0000001</formula>
    </cfRule>
    <cfRule type="cellIs" dxfId="308" priority="339" stopIfTrue="1" operator="equal">
      <formula>0</formula>
    </cfRule>
    <cfRule type="cellIs" dxfId="307" priority="338" stopIfTrue="1" operator="greaterThan">
      <formula>0.0000001</formula>
    </cfRule>
    <cfRule type="cellIs" dxfId="306" priority="337" stopIfTrue="1" operator="equal">
      <formula>0</formula>
    </cfRule>
    <cfRule type="cellIs" dxfId="305" priority="336" stopIfTrue="1" operator="greaterThan">
      <formula>0.0000001</formula>
    </cfRule>
    <cfRule type="cellIs" dxfId="304" priority="335" stopIfTrue="1" operator="equal">
      <formula>0</formula>
    </cfRule>
    <cfRule type="cellIs" dxfId="303" priority="334" stopIfTrue="1" operator="greaterThan">
      <formula>0.0000001</formula>
    </cfRule>
    <cfRule type="cellIs" dxfId="302" priority="333" stopIfTrue="1" operator="equal">
      <formula>0</formula>
    </cfRule>
    <cfRule type="cellIs" dxfId="301" priority="332" stopIfTrue="1" operator="greaterThan">
      <formula>0.0000001</formula>
    </cfRule>
    <cfRule type="cellIs" dxfId="300" priority="331" stopIfTrue="1" operator="equal">
      <formula>0</formula>
    </cfRule>
  </conditionalFormatting>
  <conditionalFormatting sqref="E24:P24">
    <cfRule type="cellIs" dxfId="299" priority="301" stopIfTrue="1" operator="equal">
      <formula>0</formula>
    </cfRule>
    <cfRule type="cellIs" dxfId="298" priority="329" stopIfTrue="1" operator="equal">
      <formula>0</formula>
    </cfRule>
    <cfRule type="cellIs" dxfId="297" priority="328" stopIfTrue="1" operator="greaterThan">
      <formula>0.0000001</formula>
    </cfRule>
    <cfRule type="cellIs" dxfId="296" priority="327" stopIfTrue="1" operator="equal">
      <formula>0</formula>
    </cfRule>
    <cfRule type="cellIs" dxfId="295" priority="326" stopIfTrue="1" operator="greaterThan">
      <formula>0.0000001</formula>
    </cfRule>
    <cfRule type="cellIs" dxfId="294" priority="325" stopIfTrue="1" operator="equal">
      <formula>0</formula>
    </cfRule>
    <cfRule type="cellIs" dxfId="293" priority="324" stopIfTrue="1" operator="greaterThan">
      <formula>0.0000001</formula>
    </cfRule>
    <cfRule type="cellIs" dxfId="292" priority="323" stopIfTrue="1" operator="equal">
      <formula>0</formula>
    </cfRule>
    <cfRule type="cellIs" dxfId="291" priority="322" stopIfTrue="1" operator="greaterThan">
      <formula>0.0000001</formula>
    </cfRule>
    <cfRule type="cellIs" dxfId="290" priority="321" stopIfTrue="1" operator="equal">
      <formula>0</formula>
    </cfRule>
    <cfRule type="cellIs" dxfId="289" priority="320" stopIfTrue="1" operator="greaterThan">
      <formula>0.0000001</formula>
    </cfRule>
    <cfRule type="cellIs" dxfId="288" priority="319" stopIfTrue="1" operator="equal">
      <formula>0</formula>
    </cfRule>
    <cfRule type="cellIs" dxfId="287" priority="318" stopIfTrue="1" operator="greaterThan">
      <formula>0.0000001</formula>
    </cfRule>
    <cfRule type="cellIs" dxfId="286" priority="317" stopIfTrue="1" operator="equal">
      <formula>0</formula>
    </cfRule>
    <cfRule type="cellIs" dxfId="285" priority="330" stopIfTrue="1" operator="greaterThan">
      <formula>0.0000001</formula>
    </cfRule>
    <cfRule type="cellIs" dxfId="284" priority="316" stopIfTrue="1" operator="greaterThan">
      <formula>0.0000001</formula>
    </cfRule>
    <cfRule type="cellIs" dxfId="283" priority="315" stopIfTrue="1" operator="equal">
      <formula>0</formula>
    </cfRule>
    <cfRule type="cellIs" dxfId="282" priority="314" stopIfTrue="1" operator="greaterThan">
      <formula>0.0000001</formula>
    </cfRule>
    <cfRule type="cellIs" dxfId="281" priority="313" stopIfTrue="1" operator="equal">
      <formula>0</formula>
    </cfRule>
    <cfRule type="cellIs" dxfId="280" priority="312" stopIfTrue="1" operator="greaterThan">
      <formula>0.0000001</formula>
    </cfRule>
    <cfRule type="cellIs" dxfId="279" priority="311" stopIfTrue="1" operator="equal">
      <formula>0</formula>
    </cfRule>
    <cfRule type="cellIs" dxfId="278" priority="310" stopIfTrue="1" operator="greaterThan">
      <formula>0.0000001</formula>
    </cfRule>
    <cfRule type="cellIs" dxfId="277" priority="309" stopIfTrue="1" operator="equal">
      <formula>0</formula>
    </cfRule>
    <cfRule type="cellIs" dxfId="276" priority="308" stopIfTrue="1" operator="greaterThan">
      <formula>0.0000001</formula>
    </cfRule>
    <cfRule type="cellIs" dxfId="275" priority="307" stopIfTrue="1" operator="equal">
      <formula>0</formula>
    </cfRule>
    <cfRule type="cellIs" dxfId="274" priority="306" stopIfTrue="1" operator="greaterThan">
      <formula>0.0000001</formula>
    </cfRule>
    <cfRule type="cellIs" dxfId="273" priority="305" stopIfTrue="1" operator="equal">
      <formula>0</formula>
    </cfRule>
    <cfRule type="cellIs" dxfId="272" priority="304" stopIfTrue="1" operator="greaterThan">
      <formula>0.0000001</formula>
    </cfRule>
    <cfRule type="cellIs" dxfId="271" priority="303" stopIfTrue="1" operator="equal">
      <formula>0</formula>
    </cfRule>
    <cfRule type="cellIs" dxfId="270" priority="302" stopIfTrue="1" operator="greaterThan">
      <formula>0.0000001</formula>
    </cfRule>
  </conditionalFormatting>
  <conditionalFormatting sqref="E26:P26">
    <cfRule type="cellIs" dxfId="269" priority="256" stopIfTrue="1" operator="greaterThan">
      <formula>0.0000001</formula>
    </cfRule>
    <cfRule type="cellIs" dxfId="268" priority="242" stopIfTrue="1" operator="greaterThan">
      <formula>0.0000001</formula>
    </cfRule>
    <cfRule type="cellIs" dxfId="267" priority="243" stopIfTrue="1" operator="equal">
      <formula>0</formula>
    </cfRule>
    <cfRule type="cellIs" dxfId="266" priority="244" stopIfTrue="1" operator="greaterThan">
      <formula>0.0000001</formula>
    </cfRule>
    <cfRule type="cellIs" dxfId="265" priority="245" stopIfTrue="1" operator="equal">
      <formula>0</formula>
    </cfRule>
    <cfRule type="cellIs" dxfId="264" priority="246" stopIfTrue="1" operator="greaterThan">
      <formula>0.0000001</formula>
    </cfRule>
    <cfRule type="cellIs" dxfId="263" priority="247" stopIfTrue="1" operator="equal">
      <formula>0</formula>
    </cfRule>
    <cfRule type="cellIs" dxfId="262" priority="248" stopIfTrue="1" operator="greaterThan">
      <formula>0.0000001</formula>
    </cfRule>
    <cfRule type="cellIs" dxfId="261" priority="249" stopIfTrue="1" operator="equal">
      <formula>0</formula>
    </cfRule>
    <cfRule type="cellIs" dxfId="260" priority="250" stopIfTrue="1" operator="greaterThan">
      <formula>0.0000001</formula>
    </cfRule>
    <cfRule type="cellIs" dxfId="259" priority="251" stopIfTrue="1" operator="equal">
      <formula>0</formula>
    </cfRule>
    <cfRule type="cellIs" dxfId="258" priority="252" stopIfTrue="1" operator="greaterThan">
      <formula>0.0000001</formula>
    </cfRule>
    <cfRule type="cellIs" dxfId="257" priority="253" stopIfTrue="1" operator="equal">
      <formula>0</formula>
    </cfRule>
    <cfRule type="cellIs" dxfId="256" priority="254" stopIfTrue="1" operator="greaterThan">
      <formula>0.0000001</formula>
    </cfRule>
    <cfRule type="cellIs" dxfId="255" priority="255" stopIfTrue="1" operator="equal">
      <formula>0</formula>
    </cfRule>
    <cfRule type="cellIs" dxfId="254" priority="241" stopIfTrue="1" operator="equal">
      <formula>0</formula>
    </cfRule>
    <cfRule type="cellIs" dxfId="253" priority="257" stopIfTrue="1" operator="equal">
      <formula>0</formula>
    </cfRule>
    <cfRule type="cellIs" dxfId="252" priority="258" stopIfTrue="1" operator="greaterThan">
      <formula>0.0000001</formula>
    </cfRule>
    <cfRule type="cellIs" dxfId="251" priority="259" stopIfTrue="1" operator="equal">
      <formula>0</formula>
    </cfRule>
    <cfRule type="cellIs" dxfId="250" priority="260" stopIfTrue="1" operator="greaterThan">
      <formula>0.0000001</formula>
    </cfRule>
    <cfRule type="cellIs" dxfId="249" priority="261" stopIfTrue="1" operator="equal">
      <formula>0</formula>
    </cfRule>
    <cfRule type="cellIs" dxfId="248" priority="262" stopIfTrue="1" operator="greaterThan">
      <formula>0.0000001</formula>
    </cfRule>
    <cfRule type="cellIs" dxfId="247" priority="263" stopIfTrue="1" operator="equal">
      <formula>0</formula>
    </cfRule>
    <cfRule type="cellIs" dxfId="246" priority="264" stopIfTrue="1" operator="greaterThan">
      <formula>0.0000001</formula>
    </cfRule>
    <cfRule type="cellIs" dxfId="245" priority="265" stopIfTrue="1" operator="equal">
      <formula>0</formula>
    </cfRule>
    <cfRule type="cellIs" dxfId="244" priority="266" stopIfTrue="1" operator="greaterThan">
      <formula>0.0000001</formula>
    </cfRule>
    <cfRule type="cellIs" dxfId="243" priority="267" stopIfTrue="1" operator="equal">
      <formula>0</formula>
    </cfRule>
    <cfRule type="cellIs" dxfId="242" priority="268" stopIfTrue="1" operator="greaterThan">
      <formula>0.0000001</formula>
    </cfRule>
    <cfRule type="cellIs" dxfId="241" priority="269" stopIfTrue="1" operator="equal">
      <formula>0</formula>
    </cfRule>
    <cfRule type="cellIs" dxfId="240" priority="270" stopIfTrue="1" operator="greaterThan">
      <formula>0.0000001</formula>
    </cfRule>
  </conditionalFormatting>
  <conditionalFormatting sqref="E28:P28">
    <cfRule type="cellIs" dxfId="239" priority="181" stopIfTrue="1" operator="equal">
      <formula>0</formula>
    </cfRule>
    <cfRule type="cellIs" dxfId="238" priority="182" stopIfTrue="1" operator="greaterThan">
      <formula>0.0000001</formula>
    </cfRule>
    <cfRule type="cellIs" dxfId="237" priority="183" stopIfTrue="1" operator="equal">
      <formula>0</formula>
    </cfRule>
    <cfRule type="cellIs" dxfId="236" priority="184" stopIfTrue="1" operator="greaterThan">
      <formula>0.0000001</formula>
    </cfRule>
    <cfRule type="cellIs" dxfId="235" priority="185" stopIfTrue="1" operator="equal">
      <formula>0</formula>
    </cfRule>
    <cfRule type="cellIs" dxfId="234" priority="186" stopIfTrue="1" operator="greaterThan">
      <formula>0.0000001</formula>
    </cfRule>
    <cfRule type="cellIs" dxfId="233" priority="187" stopIfTrue="1" operator="equal">
      <formula>0</formula>
    </cfRule>
    <cfRule type="cellIs" dxfId="232" priority="188" stopIfTrue="1" operator="greaterThan">
      <formula>0.0000001</formula>
    </cfRule>
    <cfRule type="cellIs" dxfId="231" priority="189" stopIfTrue="1" operator="equal">
      <formula>0</formula>
    </cfRule>
    <cfRule type="cellIs" dxfId="230" priority="190" stopIfTrue="1" operator="greaterThan">
      <formula>0.0000001</formula>
    </cfRule>
    <cfRule type="cellIs" dxfId="229" priority="191" stopIfTrue="1" operator="equal">
      <formula>0</formula>
    </cfRule>
    <cfRule type="cellIs" dxfId="228" priority="192" stopIfTrue="1" operator="greaterThan">
      <formula>0.0000001</formula>
    </cfRule>
    <cfRule type="cellIs" dxfId="227" priority="193" stopIfTrue="1" operator="equal">
      <formula>0</formula>
    </cfRule>
    <cfRule type="cellIs" dxfId="226" priority="194" stopIfTrue="1" operator="greaterThan">
      <formula>0.0000001</formula>
    </cfRule>
    <cfRule type="cellIs" dxfId="225" priority="195" stopIfTrue="1" operator="equal">
      <formula>0</formula>
    </cfRule>
    <cfRule type="cellIs" dxfId="224" priority="196" stopIfTrue="1" operator="greaterThan">
      <formula>0.0000001</formula>
    </cfRule>
    <cfRule type="cellIs" dxfId="223" priority="197" stopIfTrue="1" operator="equal">
      <formula>0</formula>
    </cfRule>
    <cfRule type="cellIs" dxfId="222" priority="198" stopIfTrue="1" operator="greaterThan">
      <formula>0.0000001</formula>
    </cfRule>
    <cfRule type="cellIs" dxfId="221" priority="199" stopIfTrue="1" operator="equal">
      <formula>0</formula>
    </cfRule>
    <cfRule type="cellIs" dxfId="220" priority="200" stopIfTrue="1" operator="greaterThan">
      <formula>0.0000001</formula>
    </cfRule>
    <cfRule type="cellIs" dxfId="219" priority="201" stopIfTrue="1" operator="equal">
      <formula>0</formula>
    </cfRule>
    <cfRule type="cellIs" dxfId="218" priority="202" stopIfTrue="1" operator="greaterThan">
      <formula>0.0000001</formula>
    </cfRule>
    <cfRule type="cellIs" dxfId="217" priority="203" stopIfTrue="1" operator="equal">
      <formula>0</formula>
    </cfRule>
    <cfRule type="cellIs" dxfId="216" priority="204" stopIfTrue="1" operator="greaterThan">
      <formula>0.0000001</formula>
    </cfRule>
    <cfRule type="cellIs" dxfId="215" priority="205" stopIfTrue="1" operator="equal">
      <formula>0</formula>
    </cfRule>
    <cfRule type="cellIs" dxfId="214" priority="206" stopIfTrue="1" operator="greaterThan">
      <formula>0.0000001</formula>
    </cfRule>
    <cfRule type="cellIs" dxfId="213" priority="207" stopIfTrue="1" operator="equal">
      <formula>0</formula>
    </cfRule>
    <cfRule type="cellIs" dxfId="212" priority="208" stopIfTrue="1" operator="greaterThan">
      <formula>0.0000001</formula>
    </cfRule>
    <cfRule type="cellIs" dxfId="211" priority="209" stopIfTrue="1" operator="equal">
      <formula>0</formula>
    </cfRule>
    <cfRule type="cellIs" dxfId="210" priority="210" stopIfTrue="1" operator="greaterThan">
      <formula>0.0000001</formula>
    </cfRule>
  </conditionalFormatting>
  <conditionalFormatting sqref="E30:P30">
    <cfRule type="cellIs" dxfId="209" priority="443" stopIfTrue="1" operator="equal">
      <formula>0</formula>
    </cfRule>
    <cfRule type="cellIs" dxfId="208" priority="428" stopIfTrue="1" operator="greaterThan">
      <formula>0.0000001</formula>
    </cfRule>
    <cfRule type="cellIs" dxfId="207" priority="450" stopIfTrue="1" operator="greaterThan">
      <formula>0.0000001</formula>
    </cfRule>
    <cfRule type="cellIs" dxfId="206" priority="449" stopIfTrue="1" operator="equal">
      <formula>0</formula>
    </cfRule>
    <cfRule type="cellIs" dxfId="205" priority="448" stopIfTrue="1" operator="greaterThan">
      <formula>0.0000001</formula>
    </cfRule>
    <cfRule type="cellIs" dxfId="204" priority="447" stopIfTrue="1" operator="equal">
      <formula>0</formula>
    </cfRule>
    <cfRule type="cellIs" dxfId="203" priority="446" stopIfTrue="1" operator="greaterThan">
      <formula>0.0000001</formula>
    </cfRule>
    <cfRule type="cellIs" dxfId="202" priority="445" stopIfTrue="1" operator="equal">
      <formula>0</formula>
    </cfRule>
    <cfRule type="cellIs" dxfId="201" priority="444" stopIfTrue="1" operator="greaterThan">
      <formula>0.0000001</formula>
    </cfRule>
    <cfRule type="cellIs" dxfId="200" priority="442" stopIfTrue="1" operator="greaterThan">
      <formula>0.0000001</formula>
    </cfRule>
    <cfRule type="cellIs" dxfId="199" priority="441" stopIfTrue="1" operator="equal">
      <formula>0</formula>
    </cfRule>
    <cfRule type="cellIs" dxfId="198" priority="440" stopIfTrue="1" operator="greaterThan">
      <formula>0.0000001</formula>
    </cfRule>
    <cfRule type="cellIs" dxfId="197" priority="439" stopIfTrue="1" operator="equal">
      <formula>0</formula>
    </cfRule>
    <cfRule type="cellIs" dxfId="196" priority="438" stopIfTrue="1" operator="greaterThan">
      <formula>0.0000001</formula>
    </cfRule>
    <cfRule type="cellIs" dxfId="195" priority="437" stopIfTrue="1" operator="equal">
      <formula>0</formula>
    </cfRule>
    <cfRule type="cellIs" dxfId="194" priority="436" stopIfTrue="1" operator="greaterThan">
      <formula>0.0000001</formula>
    </cfRule>
    <cfRule type="cellIs" dxfId="193" priority="435" stopIfTrue="1" operator="equal">
      <formula>0</formula>
    </cfRule>
    <cfRule type="cellIs" dxfId="192" priority="434" stopIfTrue="1" operator="greaterThan">
      <formula>0.0000001</formula>
    </cfRule>
    <cfRule type="cellIs" dxfId="191" priority="433" stopIfTrue="1" operator="equal">
      <formula>0</formula>
    </cfRule>
    <cfRule type="cellIs" dxfId="190" priority="432" stopIfTrue="1" operator="greaterThan">
      <formula>0.0000001</formula>
    </cfRule>
    <cfRule type="cellIs" dxfId="189" priority="431" stopIfTrue="1" operator="equal">
      <formula>0</formula>
    </cfRule>
    <cfRule type="cellIs" dxfId="188" priority="430" stopIfTrue="1" operator="greaterThan">
      <formula>0.0000001</formula>
    </cfRule>
    <cfRule type="cellIs" dxfId="187" priority="429" stopIfTrue="1" operator="equal">
      <formula>0</formula>
    </cfRule>
    <cfRule type="cellIs" dxfId="186" priority="427" stopIfTrue="1" operator="equal">
      <formula>0</formula>
    </cfRule>
    <cfRule type="cellIs" dxfId="185" priority="426" stopIfTrue="1" operator="greaterThan">
      <formula>0.0000001</formula>
    </cfRule>
    <cfRule type="cellIs" dxfId="184" priority="425" stopIfTrue="1" operator="equal">
      <formula>0</formula>
    </cfRule>
    <cfRule type="cellIs" dxfId="183" priority="423" stopIfTrue="1" operator="equal">
      <formula>0</formula>
    </cfRule>
    <cfRule type="cellIs" dxfId="182" priority="422" stopIfTrue="1" operator="greaterThan">
      <formula>0.0000001</formula>
    </cfRule>
    <cfRule type="cellIs" dxfId="181" priority="421" stopIfTrue="1" operator="equal">
      <formula>0</formula>
    </cfRule>
    <cfRule type="cellIs" dxfId="180" priority="424" stopIfTrue="1" operator="greaterThan">
      <formula>0.0000001</formula>
    </cfRule>
  </conditionalFormatting>
  <conditionalFormatting sqref="E32:P32">
    <cfRule type="cellIs" dxfId="179" priority="173" stopIfTrue="1" operator="equal">
      <formula>0</formula>
    </cfRule>
    <cfRule type="cellIs" dxfId="178" priority="180" stopIfTrue="1" operator="greaterThan">
      <formula>0.0000001</formula>
    </cfRule>
    <cfRule type="cellIs" dxfId="177" priority="179" stopIfTrue="1" operator="equal">
      <formula>0</formula>
    </cfRule>
    <cfRule type="cellIs" dxfId="176" priority="178" stopIfTrue="1" operator="greaterThan">
      <formula>0.0000001</formula>
    </cfRule>
    <cfRule type="cellIs" dxfId="175" priority="177" stopIfTrue="1" operator="equal">
      <formula>0</formula>
    </cfRule>
    <cfRule type="cellIs" dxfId="174" priority="176" stopIfTrue="1" operator="greaterThan">
      <formula>0.0000001</formula>
    </cfRule>
    <cfRule type="cellIs" dxfId="173" priority="175" stopIfTrue="1" operator="equal">
      <formula>0</formula>
    </cfRule>
    <cfRule type="cellIs" dxfId="172" priority="152" stopIfTrue="1" operator="greaterThan">
      <formula>0.0000001</formula>
    </cfRule>
    <cfRule type="cellIs" dxfId="171" priority="174" stopIfTrue="1" operator="greaterThan">
      <formula>0.0000001</formula>
    </cfRule>
    <cfRule type="cellIs" dxfId="170" priority="172" stopIfTrue="1" operator="greaterThan">
      <formula>0.0000001</formula>
    </cfRule>
    <cfRule type="cellIs" dxfId="169" priority="171" stopIfTrue="1" operator="equal">
      <formula>0</formula>
    </cfRule>
    <cfRule type="cellIs" dxfId="168" priority="170" stopIfTrue="1" operator="greaterThan">
      <formula>0.0000001</formula>
    </cfRule>
    <cfRule type="cellIs" dxfId="167" priority="169" stopIfTrue="1" operator="equal">
      <formula>0</formula>
    </cfRule>
    <cfRule type="cellIs" dxfId="166" priority="168" stopIfTrue="1" operator="greaterThan">
      <formula>0.0000001</formula>
    </cfRule>
    <cfRule type="cellIs" dxfId="165" priority="167" stopIfTrue="1" operator="equal">
      <formula>0</formula>
    </cfRule>
    <cfRule type="cellIs" dxfId="164" priority="166" stopIfTrue="1" operator="greaterThan">
      <formula>0.0000001</formula>
    </cfRule>
    <cfRule type="cellIs" dxfId="163" priority="151" stopIfTrue="1" operator="equal">
      <formula>0</formula>
    </cfRule>
    <cfRule type="cellIs" dxfId="162" priority="165" stopIfTrue="1" operator="equal">
      <formula>0</formula>
    </cfRule>
    <cfRule type="cellIs" dxfId="161" priority="164" stopIfTrue="1" operator="greaterThan">
      <formula>0.0000001</formula>
    </cfRule>
    <cfRule type="cellIs" dxfId="160" priority="163" stopIfTrue="1" operator="equal">
      <formula>0</formula>
    </cfRule>
    <cfRule type="cellIs" dxfId="159" priority="162" stopIfTrue="1" operator="greaterThan">
      <formula>0.0000001</formula>
    </cfRule>
    <cfRule type="cellIs" dxfId="158" priority="161" stopIfTrue="1" operator="equal">
      <formula>0</formula>
    </cfRule>
    <cfRule type="cellIs" dxfId="157" priority="158" stopIfTrue="1" operator="greaterThan">
      <formula>0.0000001</formula>
    </cfRule>
    <cfRule type="cellIs" dxfId="156" priority="160" stopIfTrue="1" operator="greaterThan">
      <formula>0.0000001</formula>
    </cfRule>
    <cfRule type="cellIs" dxfId="155" priority="159" stopIfTrue="1" operator="equal">
      <formula>0</formula>
    </cfRule>
    <cfRule type="cellIs" dxfId="154" priority="157" stopIfTrue="1" operator="equal">
      <formula>0</formula>
    </cfRule>
    <cfRule type="cellIs" dxfId="153" priority="156" stopIfTrue="1" operator="greaterThan">
      <formula>0.0000001</formula>
    </cfRule>
    <cfRule type="cellIs" dxfId="152" priority="155" stopIfTrue="1" operator="equal">
      <formula>0</formula>
    </cfRule>
    <cfRule type="cellIs" dxfId="151" priority="154" stopIfTrue="1" operator="greaterThan">
      <formula>0.0000001</formula>
    </cfRule>
    <cfRule type="cellIs" dxfId="150" priority="153" stopIfTrue="1" operator="equal">
      <formula>0</formula>
    </cfRule>
  </conditionalFormatting>
  <conditionalFormatting sqref="E34:P34">
    <cfRule type="cellIs" dxfId="149" priority="136" stopIfTrue="1" operator="greaterThan">
      <formula>0.0000001</formula>
    </cfRule>
    <cfRule type="cellIs" dxfId="148" priority="150" stopIfTrue="1" operator="greaterThan">
      <formula>0.0000001</formula>
    </cfRule>
    <cfRule type="cellIs" dxfId="147" priority="149" stopIfTrue="1" operator="equal">
      <formula>0</formula>
    </cfRule>
    <cfRule type="cellIs" dxfId="146" priority="148" stopIfTrue="1" operator="greaterThan">
      <formula>0.0000001</formula>
    </cfRule>
    <cfRule type="cellIs" dxfId="145" priority="147" stopIfTrue="1" operator="equal">
      <formula>0</formula>
    </cfRule>
    <cfRule type="cellIs" dxfId="144" priority="146" stopIfTrue="1" operator="greaterThan">
      <formula>0.0000001</formula>
    </cfRule>
    <cfRule type="cellIs" dxfId="143" priority="145" stopIfTrue="1" operator="equal">
      <formula>0</formula>
    </cfRule>
    <cfRule type="cellIs" dxfId="142" priority="144" stopIfTrue="1" operator="greaterThan">
      <formula>0.0000001</formula>
    </cfRule>
    <cfRule type="cellIs" dxfId="141" priority="143" stopIfTrue="1" operator="equal">
      <formula>0</formula>
    </cfRule>
    <cfRule type="cellIs" dxfId="140" priority="142" stopIfTrue="1" operator="greaterThan">
      <formula>0.0000001</formula>
    </cfRule>
    <cfRule type="cellIs" dxfId="139" priority="141" stopIfTrue="1" operator="equal">
      <formula>0</formula>
    </cfRule>
    <cfRule type="cellIs" dxfId="138" priority="140" stopIfTrue="1" operator="greaterThan">
      <formula>0.0000001</formula>
    </cfRule>
    <cfRule type="cellIs" dxfId="137" priority="139" stopIfTrue="1" operator="equal">
      <formula>0</formula>
    </cfRule>
    <cfRule type="cellIs" dxfId="136" priority="138" stopIfTrue="1" operator="greaterThan">
      <formula>0.0000001</formula>
    </cfRule>
    <cfRule type="cellIs" dxfId="135" priority="137" stopIfTrue="1" operator="equal">
      <formula>0</formula>
    </cfRule>
    <cfRule type="cellIs" dxfId="134" priority="135" stopIfTrue="1" operator="equal">
      <formula>0</formula>
    </cfRule>
    <cfRule type="cellIs" dxfId="133" priority="134" stopIfTrue="1" operator="greaterThan">
      <formula>0.0000001</formula>
    </cfRule>
    <cfRule type="cellIs" dxfId="132" priority="133" stopIfTrue="1" operator="equal">
      <formula>0</formula>
    </cfRule>
    <cfRule type="cellIs" dxfId="131" priority="132" stopIfTrue="1" operator="greaterThan">
      <formula>0.0000001</formula>
    </cfRule>
    <cfRule type="cellIs" dxfId="130" priority="131" stopIfTrue="1" operator="equal">
      <formula>0</formula>
    </cfRule>
    <cfRule type="cellIs" dxfId="129" priority="130" stopIfTrue="1" operator="greaterThan">
      <formula>0.0000001</formula>
    </cfRule>
    <cfRule type="cellIs" dxfId="128" priority="129" stopIfTrue="1" operator="equal">
      <formula>0</formula>
    </cfRule>
    <cfRule type="cellIs" dxfId="127" priority="128" stopIfTrue="1" operator="greaterThan">
      <formula>0.0000001</formula>
    </cfRule>
    <cfRule type="cellIs" dxfId="126" priority="127" stopIfTrue="1" operator="equal">
      <formula>0</formula>
    </cfRule>
    <cfRule type="cellIs" dxfId="125" priority="126" stopIfTrue="1" operator="greaterThan">
      <formula>0.0000001</formula>
    </cfRule>
    <cfRule type="cellIs" dxfId="124" priority="125" stopIfTrue="1" operator="equal">
      <formula>0</formula>
    </cfRule>
    <cfRule type="cellIs" dxfId="123" priority="124" stopIfTrue="1" operator="greaterThan">
      <formula>0.0000001</formula>
    </cfRule>
    <cfRule type="cellIs" dxfId="122" priority="123" stopIfTrue="1" operator="equal">
      <formula>0</formula>
    </cfRule>
    <cfRule type="cellIs" dxfId="121" priority="122" stopIfTrue="1" operator="greaterThan">
      <formula>0.0000001</formula>
    </cfRule>
    <cfRule type="cellIs" dxfId="120" priority="121" stopIfTrue="1" operator="equal">
      <formula>0</formula>
    </cfRule>
  </conditionalFormatting>
  <conditionalFormatting sqref="E36:P36">
    <cfRule type="cellIs" dxfId="119" priority="91" stopIfTrue="1" operator="equal">
      <formula>0</formula>
    </cfRule>
    <cfRule type="cellIs" dxfId="118" priority="92" stopIfTrue="1" operator="greaterThan">
      <formula>0.0000001</formula>
    </cfRule>
    <cfRule type="cellIs" dxfId="117" priority="119" stopIfTrue="1" operator="equal">
      <formula>0</formula>
    </cfRule>
    <cfRule type="cellIs" dxfId="116" priority="118" stopIfTrue="1" operator="greaterThan">
      <formula>0.0000001</formula>
    </cfRule>
    <cfRule type="cellIs" dxfId="115" priority="117" stopIfTrue="1" operator="equal">
      <formula>0</formula>
    </cfRule>
    <cfRule type="cellIs" dxfId="114" priority="116" stopIfTrue="1" operator="greaterThan">
      <formula>0.0000001</formula>
    </cfRule>
    <cfRule type="cellIs" dxfId="113" priority="115" stopIfTrue="1" operator="equal">
      <formula>0</formula>
    </cfRule>
    <cfRule type="cellIs" dxfId="112" priority="114" stopIfTrue="1" operator="greaterThan">
      <formula>0.0000001</formula>
    </cfRule>
    <cfRule type="cellIs" dxfId="111" priority="113" stopIfTrue="1" operator="equal">
      <formula>0</formula>
    </cfRule>
    <cfRule type="cellIs" dxfId="110" priority="112" stopIfTrue="1" operator="greaterThan">
      <formula>0.0000001</formula>
    </cfRule>
    <cfRule type="cellIs" dxfId="109" priority="111" stopIfTrue="1" operator="equal">
      <formula>0</formula>
    </cfRule>
    <cfRule type="cellIs" dxfId="108" priority="110" stopIfTrue="1" operator="greaterThan">
      <formula>0.0000001</formula>
    </cfRule>
    <cfRule type="cellIs" dxfId="107" priority="109" stopIfTrue="1" operator="equal">
      <formula>0</formula>
    </cfRule>
    <cfRule type="cellIs" dxfId="106" priority="108" stopIfTrue="1" operator="greaterThan">
      <formula>0.0000001</formula>
    </cfRule>
    <cfRule type="cellIs" dxfId="105" priority="107" stopIfTrue="1" operator="equal">
      <formula>0</formula>
    </cfRule>
    <cfRule type="cellIs" dxfId="104" priority="120" stopIfTrue="1" operator="greaterThan">
      <formula>0.0000001</formula>
    </cfRule>
    <cfRule type="cellIs" dxfId="103" priority="106" stopIfTrue="1" operator="greaterThan">
      <formula>0.0000001</formula>
    </cfRule>
    <cfRule type="cellIs" dxfId="102" priority="105" stopIfTrue="1" operator="equal">
      <formula>0</formula>
    </cfRule>
    <cfRule type="cellIs" dxfId="101" priority="104" stopIfTrue="1" operator="greaterThan">
      <formula>0.0000001</formula>
    </cfRule>
    <cfRule type="cellIs" dxfId="100" priority="103" stopIfTrue="1" operator="equal">
      <formula>0</formula>
    </cfRule>
    <cfRule type="cellIs" dxfId="99" priority="102" stopIfTrue="1" operator="greaterThan">
      <formula>0.0000001</formula>
    </cfRule>
    <cfRule type="cellIs" dxfId="98" priority="101" stopIfTrue="1" operator="equal">
      <formula>0</formula>
    </cfRule>
    <cfRule type="cellIs" dxfId="97" priority="100" stopIfTrue="1" operator="greaterThan">
      <formula>0.0000001</formula>
    </cfRule>
    <cfRule type="cellIs" dxfId="96" priority="99" stopIfTrue="1" operator="equal">
      <formula>0</formula>
    </cfRule>
    <cfRule type="cellIs" dxfId="95" priority="98" stopIfTrue="1" operator="greaterThan">
      <formula>0.0000001</formula>
    </cfRule>
    <cfRule type="cellIs" dxfId="94" priority="97" stopIfTrue="1" operator="equal">
      <formula>0</formula>
    </cfRule>
    <cfRule type="cellIs" dxfId="93" priority="96" stopIfTrue="1" operator="greaterThan">
      <formula>0.0000001</formula>
    </cfRule>
    <cfRule type="cellIs" dxfId="92" priority="95" stopIfTrue="1" operator="equal">
      <formula>0</formula>
    </cfRule>
    <cfRule type="cellIs" dxfId="91" priority="94" stopIfTrue="1" operator="greaterThan">
      <formula>0.0000001</formula>
    </cfRule>
    <cfRule type="cellIs" dxfId="90" priority="93" stopIfTrue="1" operator="equal">
      <formula>0</formula>
    </cfRule>
  </conditionalFormatting>
  <conditionalFormatting sqref="E38:P38">
    <cfRule type="cellIs" dxfId="89" priority="90" stopIfTrue="1" operator="greaterThan">
      <formula>0.0000001</formula>
    </cfRule>
    <cfRule type="cellIs" dxfId="88" priority="89" stopIfTrue="1" operator="equal">
      <formula>0</formula>
    </cfRule>
    <cfRule type="cellIs" dxfId="87" priority="88" stopIfTrue="1" operator="greaterThan">
      <formula>0.0000001</formula>
    </cfRule>
    <cfRule type="cellIs" dxfId="86" priority="87" stopIfTrue="1" operator="equal">
      <formula>0</formula>
    </cfRule>
    <cfRule type="cellIs" dxfId="85" priority="86" stopIfTrue="1" operator="greaterThan">
      <formula>0.0000001</formula>
    </cfRule>
    <cfRule type="cellIs" dxfId="84" priority="85" stopIfTrue="1" operator="equal">
      <formula>0</formula>
    </cfRule>
    <cfRule type="cellIs" dxfId="83" priority="84" stopIfTrue="1" operator="greaterThan">
      <formula>0.0000001</formula>
    </cfRule>
    <cfRule type="cellIs" dxfId="82" priority="61" stopIfTrue="1" operator="equal">
      <formula>0</formula>
    </cfRule>
    <cfRule type="cellIs" dxfId="81" priority="82" stopIfTrue="1" operator="greaterThan">
      <formula>0.0000001</formula>
    </cfRule>
    <cfRule type="cellIs" dxfId="80" priority="81" stopIfTrue="1" operator="equal">
      <formula>0</formula>
    </cfRule>
    <cfRule type="cellIs" dxfId="79" priority="80" stopIfTrue="1" operator="greaterThan">
      <formula>0.0000001</formula>
    </cfRule>
    <cfRule type="cellIs" dxfId="78" priority="79" stopIfTrue="1" operator="equal">
      <formula>0</formula>
    </cfRule>
    <cfRule type="cellIs" dxfId="77" priority="78" stopIfTrue="1" operator="greaterThan">
      <formula>0.0000001</formula>
    </cfRule>
    <cfRule type="cellIs" dxfId="76" priority="77" stopIfTrue="1" operator="equal">
      <formula>0</formula>
    </cfRule>
    <cfRule type="cellIs" dxfId="75" priority="76" stopIfTrue="1" operator="greaterThan">
      <formula>0.0000001</formula>
    </cfRule>
    <cfRule type="cellIs" dxfId="74" priority="75" stopIfTrue="1" operator="equal">
      <formula>0</formula>
    </cfRule>
    <cfRule type="cellIs" dxfId="73" priority="74" stopIfTrue="1" operator="greaterThan">
      <formula>0.0000001</formula>
    </cfRule>
    <cfRule type="cellIs" dxfId="72" priority="73" stopIfTrue="1" operator="equal">
      <formula>0</formula>
    </cfRule>
    <cfRule type="cellIs" dxfId="71" priority="72" stopIfTrue="1" operator="greaterThan">
      <formula>0.0000001</formula>
    </cfRule>
    <cfRule type="cellIs" dxfId="70" priority="71" stopIfTrue="1" operator="equal">
      <formula>0</formula>
    </cfRule>
    <cfRule type="cellIs" dxfId="69" priority="70" stopIfTrue="1" operator="greaterThan">
      <formula>0.0000001</formula>
    </cfRule>
    <cfRule type="cellIs" dxfId="68" priority="69" stopIfTrue="1" operator="equal">
      <formula>0</formula>
    </cfRule>
    <cfRule type="cellIs" dxfId="67" priority="68" stopIfTrue="1" operator="greaterThan">
      <formula>0.0000001</formula>
    </cfRule>
    <cfRule type="cellIs" dxfId="66" priority="67" stopIfTrue="1" operator="equal">
      <formula>0</formula>
    </cfRule>
    <cfRule type="cellIs" dxfId="65" priority="66" stopIfTrue="1" operator="greaterThan">
      <formula>0.0000001</formula>
    </cfRule>
    <cfRule type="cellIs" dxfId="64" priority="65" stopIfTrue="1" operator="equal">
      <formula>0</formula>
    </cfRule>
    <cfRule type="cellIs" dxfId="63" priority="64" stopIfTrue="1" operator="greaterThan">
      <formula>0.0000001</formula>
    </cfRule>
    <cfRule type="cellIs" dxfId="62" priority="63" stopIfTrue="1" operator="equal">
      <formula>0</formula>
    </cfRule>
    <cfRule type="cellIs" dxfId="61" priority="62" stopIfTrue="1" operator="greaterThan">
      <formula>0.0000001</formula>
    </cfRule>
    <cfRule type="cellIs" dxfId="60" priority="83" stopIfTrue="1" operator="equal">
      <formula>0</formula>
    </cfRule>
  </conditionalFormatting>
  <conditionalFormatting sqref="E40:P40">
    <cfRule type="cellIs" dxfId="59" priority="60" stopIfTrue="1" operator="greaterThan">
      <formula>0.0000001</formula>
    </cfRule>
    <cfRule type="cellIs" dxfId="58" priority="38" stopIfTrue="1" operator="greaterThan">
      <formula>0.0000001</formula>
    </cfRule>
    <cfRule type="cellIs" dxfId="57" priority="31" stopIfTrue="1" operator="equal">
      <formula>0</formula>
    </cfRule>
    <cfRule type="cellIs" dxfId="56" priority="59" stopIfTrue="1" operator="equal">
      <formula>0</formula>
    </cfRule>
    <cfRule type="cellIs" dxfId="55" priority="58" stopIfTrue="1" operator="greaterThan">
      <formula>0.0000001</formula>
    </cfRule>
    <cfRule type="cellIs" dxfId="54" priority="54" stopIfTrue="1" operator="greaterThan">
      <formula>0.0000001</formula>
    </cfRule>
    <cfRule type="cellIs" dxfId="53" priority="57" stopIfTrue="1" operator="equal">
      <formula>0</formula>
    </cfRule>
    <cfRule type="cellIs" dxfId="52" priority="56" stopIfTrue="1" operator="greaterThan">
      <formula>0.0000001</formula>
    </cfRule>
    <cfRule type="cellIs" dxfId="51" priority="55" stopIfTrue="1" operator="equal">
      <formula>0</formula>
    </cfRule>
    <cfRule type="cellIs" dxfId="50" priority="53" stopIfTrue="1" operator="equal">
      <formula>0</formula>
    </cfRule>
    <cfRule type="cellIs" dxfId="49" priority="52" stopIfTrue="1" operator="greaterThan">
      <formula>0.0000001</formula>
    </cfRule>
    <cfRule type="cellIs" dxfId="48" priority="51" stopIfTrue="1" operator="equal">
      <formula>0</formula>
    </cfRule>
    <cfRule type="cellIs" dxfId="47" priority="50" stopIfTrue="1" operator="greaterThan">
      <formula>0.0000001</formula>
    </cfRule>
    <cfRule type="cellIs" dxfId="46" priority="49" stopIfTrue="1" operator="equal">
      <formula>0</formula>
    </cfRule>
    <cfRule type="cellIs" dxfId="45" priority="48" stopIfTrue="1" operator="greaterThan">
      <formula>0.0000001</formula>
    </cfRule>
    <cfRule type="cellIs" dxfId="44" priority="46" stopIfTrue="1" operator="greaterThan">
      <formula>0.0000001</formula>
    </cfRule>
    <cfRule type="cellIs" dxfId="43" priority="45" stopIfTrue="1" operator="equal">
      <formula>0</formula>
    </cfRule>
    <cfRule type="cellIs" dxfId="42" priority="44" stopIfTrue="1" operator="greaterThan">
      <formula>0.0000001</formula>
    </cfRule>
    <cfRule type="cellIs" dxfId="41" priority="43" stopIfTrue="1" operator="equal">
      <formula>0</formula>
    </cfRule>
    <cfRule type="cellIs" dxfId="40" priority="42" stopIfTrue="1" operator="greaterThan">
      <formula>0.0000001</formula>
    </cfRule>
    <cfRule type="cellIs" dxfId="39" priority="41" stopIfTrue="1" operator="equal">
      <formula>0</formula>
    </cfRule>
    <cfRule type="cellIs" dxfId="38" priority="40" stopIfTrue="1" operator="greaterThan">
      <formula>0.0000001</formula>
    </cfRule>
    <cfRule type="cellIs" dxfId="37" priority="39" stopIfTrue="1" operator="equal">
      <formula>0</formula>
    </cfRule>
    <cfRule type="cellIs" dxfId="36" priority="37" stopIfTrue="1" operator="equal">
      <formula>0</formula>
    </cfRule>
    <cfRule type="cellIs" dxfId="35" priority="36" stopIfTrue="1" operator="greaterThan">
      <formula>0.0000001</formula>
    </cfRule>
    <cfRule type="cellIs" dxfId="34" priority="35" stopIfTrue="1" operator="equal">
      <formula>0</formula>
    </cfRule>
    <cfRule type="cellIs" dxfId="33" priority="34" stopIfTrue="1" operator="greaterThan">
      <formula>0.0000001</formula>
    </cfRule>
    <cfRule type="cellIs" dxfId="32" priority="33" stopIfTrue="1" operator="equal">
      <formula>0</formula>
    </cfRule>
    <cfRule type="cellIs" dxfId="31" priority="32" stopIfTrue="1" operator="greaterThan">
      <formula>0.0000001</formula>
    </cfRule>
    <cfRule type="cellIs" dxfId="30" priority="47" stopIfTrue="1" operator="equal">
      <formula>0</formula>
    </cfRule>
  </conditionalFormatting>
  <conditionalFormatting sqref="E42:P42">
    <cfRule type="cellIs" dxfId="29" priority="9" stopIfTrue="1" operator="equal">
      <formula>0</formula>
    </cfRule>
    <cfRule type="cellIs" dxfId="28" priority="2" stopIfTrue="1" operator="greaterThan">
      <formula>0.0000001</formula>
    </cfRule>
    <cfRule type="cellIs" dxfId="27" priority="3" stopIfTrue="1" operator="equal">
      <formula>0</formula>
    </cfRule>
    <cfRule type="cellIs" dxfId="26" priority="4" stopIfTrue="1" operator="greaterThan">
      <formula>0.0000001</formula>
    </cfRule>
    <cfRule type="cellIs" dxfId="25" priority="5" stopIfTrue="1" operator="equal">
      <formula>0</formula>
    </cfRule>
    <cfRule type="cellIs" dxfId="24" priority="6" stopIfTrue="1" operator="greaterThan">
      <formula>0.0000001</formula>
    </cfRule>
    <cfRule type="cellIs" dxfId="23" priority="7" stopIfTrue="1" operator="equal">
      <formula>0</formula>
    </cfRule>
    <cfRule type="cellIs" dxfId="22" priority="27" stopIfTrue="1" operator="equal">
      <formula>0</formula>
    </cfRule>
    <cfRule type="cellIs" dxfId="21" priority="8" stopIfTrue="1" operator="greaterThan">
      <formula>0.0000001</formula>
    </cfRule>
    <cfRule type="cellIs" dxfId="20" priority="10" stopIfTrue="1" operator="greaterThan">
      <formula>0.0000001</formula>
    </cfRule>
    <cfRule type="cellIs" dxfId="19" priority="11" stopIfTrue="1" operator="equal">
      <formula>0</formula>
    </cfRule>
    <cfRule type="cellIs" dxfId="18" priority="12" stopIfTrue="1" operator="greaterThan">
      <formula>0.0000001</formula>
    </cfRule>
    <cfRule type="cellIs" dxfId="17" priority="13" stopIfTrue="1" operator="equal">
      <formula>0</formula>
    </cfRule>
    <cfRule type="cellIs" dxfId="16" priority="14" stopIfTrue="1" operator="greaterThan">
      <formula>0.0000001</formula>
    </cfRule>
    <cfRule type="cellIs" dxfId="15" priority="15" stopIfTrue="1" operator="equal">
      <formula>0</formula>
    </cfRule>
    <cfRule type="cellIs" dxfId="14" priority="17" stopIfTrue="1" operator="equal">
      <formula>0</formula>
    </cfRule>
    <cfRule type="cellIs" dxfId="13" priority="18" stopIfTrue="1" operator="greaterThan">
      <formula>0.0000001</formula>
    </cfRule>
    <cfRule type="cellIs" dxfId="12" priority="19" stopIfTrue="1" operator="equal">
      <formula>0</formula>
    </cfRule>
    <cfRule type="cellIs" dxfId="11" priority="20" stopIfTrue="1" operator="greaterThan">
      <formula>0.0000001</formula>
    </cfRule>
    <cfRule type="cellIs" dxfId="10" priority="21" stopIfTrue="1" operator="equal">
      <formula>0</formula>
    </cfRule>
    <cfRule type="cellIs" dxfId="9" priority="22" stopIfTrue="1" operator="greaterThan">
      <formula>0.0000001</formula>
    </cfRule>
    <cfRule type="cellIs" dxfId="8" priority="23" stopIfTrue="1" operator="equal">
      <formula>0</formula>
    </cfRule>
    <cfRule type="cellIs" dxfId="7" priority="26" stopIfTrue="1" operator="greaterThan">
      <formula>0.0000001</formula>
    </cfRule>
    <cfRule type="cellIs" dxfId="6" priority="24" stopIfTrue="1" operator="greaterThan">
      <formula>0.0000001</formula>
    </cfRule>
    <cfRule type="cellIs" dxfId="5" priority="25" stopIfTrue="1" operator="equal">
      <formula>0</formula>
    </cfRule>
    <cfRule type="cellIs" dxfId="4" priority="28" stopIfTrue="1" operator="greaterThan">
      <formula>0.0000001</formula>
    </cfRule>
    <cfRule type="cellIs" dxfId="3" priority="29" stopIfTrue="1" operator="equal">
      <formula>0</formula>
    </cfRule>
    <cfRule type="cellIs" dxfId="2" priority="30" stopIfTrue="1" operator="greaterThan">
      <formula>0.0000001</formula>
    </cfRule>
    <cfRule type="cellIs" dxfId="1" priority="16" stopIfTrue="1" operator="greaterThan">
      <formula>0.0000001</formula>
    </cfRule>
    <cfRule type="cellIs" dxfId="0" priority="1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34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BFEF-C768-4CBF-B713-09E40DE53920}">
  <sheetPr>
    <pageSetUpPr fitToPage="1"/>
  </sheetPr>
  <dimension ref="A1:O276"/>
  <sheetViews>
    <sheetView zoomScale="85" zoomScaleNormal="85" zoomScaleSheetLayoutView="100" workbookViewId="0">
      <selection activeCell="D15" sqref="D15"/>
    </sheetView>
  </sheetViews>
  <sheetFormatPr defaultRowHeight="12.75" x14ac:dyDescent="0.2"/>
  <cols>
    <col min="1" max="1" width="15" style="165" customWidth="1"/>
    <col min="2" max="2" width="18" style="165" bestFit="1" customWidth="1"/>
    <col min="3" max="3" width="20" style="165" customWidth="1"/>
    <col min="4" max="4" width="94.83203125" style="165" customWidth="1"/>
    <col min="5" max="5" width="13.6640625" style="165" customWidth="1"/>
    <col min="6" max="6" width="24.83203125" style="202" customWidth="1"/>
    <col min="7" max="7" width="32.83203125" style="202" customWidth="1"/>
    <col min="8" max="8" width="27.6640625" style="165" customWidth="1"/>
    <col min="9" max="9" width="23.83203125" style="165" customWidth="1"/>
    <col min="10" max="10" width="17.5" style="165" customWidth="1"/>
    <col min="11" max="11" width="16" style="165" customWidth="1"/>
    <col min="12" max="12" width="12" style="209" customWidth="1"/>
    <col min="13" max="13" width="19.6640625" style="165" customWidth="1"/>
    <col min="14" max="14" width="29.83203125" style="165" customWidth="1"/>
    <col min="15" max="15" width="22.83203125" style="165" customWidth="1"/>
    <col min="16" max="16384" width="9.33203125" style="165"/>
  </cols>
  <sheetData>
    <row r="1" spans="1:15" ht="24" x14ac:dyDescent="0.2">
      <c r="A1" s="185"/>
      <c r="B1" s="186"/>
      <c r="C1" s="186"/>
      <c r="D1" s="186"/>
      <c r="E1" s="186"/>
      <c r="F1" s="186"/>
      <c r="G1" s="186"/>
      <c r="H1" s="186"/>
      <c r="I1" s="187"/>
    </row>
    <row r="2" spans="1:15" x14ac:dyDescent="0.2">
      <c r="A2" s="188"/>
      <c r="B2" s="189"/>
      <c r="C2" s="189"/>
      <c r="D2" s="189"/>
      <c r="E2" s="189"/>
      <c r="F2" s="189"/>
      <c r="G2" s="189"/>
      <c r="H2" s="189"/>
      <c r="I2" s="190"/>
      <c r="K2" s="167"/>
    </row>
    <row r="3" spans="1:15" ht="15" x14ac:dyDescent="0.2">
      <c r="A3" s="191"/>
      <c r="B3" s="192"/>
      <c r="C3" s="192"/>
      <c r="D3" s="192"/>
      <c r="E3" s="192"/>
      <c r="F3" s="192"/>
      <c r="G3" s="192"/>
      <c r="H3" s="192"/>
      <c r="I3" s="193"/>
    </row>
    <row r="4" spans="1:15" ht="15.75" thickBot="1" x14ac:dyDescent="0.25">
      <c r="A4" s="194"/>
      <c r="B4" s="195"/>
      <c r="C4" s="195"/>
      <c r="D4" s="195"/>
      <c r="E4" s="195"/>
      <c r="F4" s="196"/>
      <c r="G4" s="196"/>
      <c r="H4" s="195"/>
      <c r="I4" s="197"/>
    </row>
    <row r="5" spans="1:15" ht="8.25" customHeight="1" thickBot="1" x14ac:dyDescent="0.25">
      <c r="A5" s="198"/>
      <c r="B5" s="199"/>
      <c r="C5" s="199"/>
      <c r="D5" s="199"/>
      <c r="E5" s="199"/>
      <c r="F5" s="200"/>
      <c r="G5" s="200"/>
      <c r="H5" s="199"/>
      <c r="I5" s="201"/>
    </row>
    <row r="6" spans="1:15" x14ac:dyDescent="0.2">
      <c r="A6" s="220" t="s">
        <v>0</v>
      </c>
      <c r="B6" s="221"/>
      <c r="C6" s="221"/>
      <c r="D6" s="222" t="s">
        <v>189</v>
      </c>
      <c r="E6" s="223"/>
      <c r="F6" s="224"/>
      <c r="G6" s="224"/>
      <c r="H6" s="223"/>
      <c r="I6" s="225"/>
      <c r="J6" s="248"/>
      <c r="K6" s="248"/>
      <c r="L6" s="426"/>
      <c r="M6" s="248"/>
      <c r="N6" s="248"/>
      <c r="O6" s="248"/>
    </row>
    <row r="7" spans="1:15" ht="6" customHeight="1" x14ac:dyDescent="0.2">
      <c r="A7" s="226"/>
      <c r="B7" s="227"/>
      <c r="C7" s="227"/>
      <c r="D7" s="227"/>
      <c r="E7" s="228"/>
      <c r="F7" s="229"/>
      <c r="G7" s="229"/>
      <c r="H7" s="228"/>
      <c r="I7" s="230"/>
      <c r="J7" s="248"/>
      <c r="K7" s="248"/>
      <c r="L7" s="426"/>
      <c r="M7" s="248"/>
      <c r="N7" s="248"/>
      <c r="O7" s="248"/>
    </row>
    <row r="8" spans="1:15" x14ac:dyDescent="0.2">
      <c r="A8" s="231" t="s">
        <v>1</v>
      </c>
      <c r="B8" s="232"/>
      <c r="C8" s="232"/>
      <c r="D8" s="227" t="s">
        <v>188</v>
      </c>
      <c r="E8" s="228"/>
      <c r="F8" s="234" t="s">
        <v>3</v>
      </c>
      <c r="G8" s="234"/>
      <c r="H8" s="235">
        <v>4472.82</v>
      </c>
      <c r="I8" s="236" t="s">
        <v>9</v>
      </c>
      <c r="J8" s="248"/>
      <c r="K8" s="248"/>
      <c r="L8" s="426"/>
      <c r="M8" s="248"/>
      <c r="N8" s="248"/>
      <c r="O8" s="248"/>
    </row>
    <row r="9" spans="1:15" ht="3.95" customHeight="1" x14ac:dyDescent="0.2">
      <c r="A9" s="226"/>
      <c r="B9" s="227"/>
      <c r="C9" s="227"/>
      <c r="D9" s="227"/>
      <c r="E9" s="228"/>
      <c r="F9" s="237"/>
      <c r="G9" s="237"/>
      <c r="H9" s="235"/>
      <c r="I9" s="236"/>
      <c r="J9" s="248"/>
      <c r="K9" s="248"/>
      <c r="L9" s="426"/>
      <c r="M9" s="248"/>
      <c r="N9" s="248"/>
      <c r="O9" s="248"/>
    </row>
    <row r="10" spans="1:15" ht="13.5" customHeight="1" x14ac:dyDescent="0.2">
      <c r="A10" s="231" t="s">
        <v>4</v>
      </c>
      <c r="B10" s="232"/>
      <c r="C10" s="232"/>
      <c r="D10" s="227" t="s">
        <v>28</v>
      </c>
      <c r="E10" s="228"/>
      <c r="F10" s="234" t="s">
        <v>5</v>
      </c>
      <c r="G10" s="234"/>
      <c r="H10" s="238">
        <f>ORÇAMENTO!J10</f>
        <v>0</v>
      </c>
      <c r="I10" s="230"/>
      <c r="J10" s="248"/>
      <c r="K10" s="248"/>
      <c r="L10" s="426"/>
      <c r="M10" s="248"/>
      <c r="N10" s="248"/>
      <c r="O10" s="248"/>
    </row>
    <row r="11" spans="1:15" ht="8.25" customHeight="1" x14ac:dyDescent="0.2">
      <c r="A11" s="226"/>
      <c r="B11" s="227"/>
      <c r="C11" s="227"/>
      <c r="D11" s="227"/>
      <c r="E11" s="228"/>
      <c r="F11" s="237"/>
      <c r="G11" s="237"/>
      <c r="H11" s="239"/>
      <c r="I11" s="230"/>
      <c r="J11" s="248"/>
      <c r="K11" s="248"/>
      <c r="L11" s="426"/>
      <c r="M11" s="248"/>
      <c r="N11" s="248"/>
      <c r="O11" s="248"/>
    </row>
    <row r="12" spans="1:15" ht="22.5" customHeight="1" thickBot="1" x14ac:dyDescent="0.25">
      <c r="A12" s="240" t="s">
        <v>6</v>
      </c>
      <c r="B12" s="241"/>
      <c r="C12" s="241"/>
      <c r="D12" s="242" t="s">
        <v>619</v>
      </c>
      <c r="E12" s="243"/>
      <c r="F12" s="245" t="s">
        <v>7</v>
      </c>
      <c r="G12" s="245"/>
      <c r="H12" s="246">
        <f>H10/H8</f>
        <v>0</v>
      </c>
      <c r="I12" s="247"/>
      <c r="J12" s="248"/>
      <c r="K12" s="248"/>
      <c r="L12" s="426"/>
      <c r="M12" s="248"/>
      <c r="N12" s="248"/>
      <c r="O12" s="248"/>
    </row>
    <row r="13" spans="1:15" ht="13.5" thickBot="1" x14ac:dyDescent="0.25">
      <c r="A13" s="248"/>
      <c r="B13" s="248"/>
      <c r="C13" s="248"/>
      <c r="D13" s="248"/>
      <c r="E13" s="248"/>
      <c r="F13" s="249"/>
      <c r="G13" s="249"/>
      <c r="H13" s="248"/>
      <c r="I13" s="248"/>
      <c r="J13" s="248"/>
      <c r="K13" s="248"/>
      <c r="L13" s="426"/>
      <c r="M13" s="248"/>
      <c r="N13" s="248"/>
      <c r="O13" s="248"/>
    </row>
    <row r="14" spans="1:15" ht="27.75" thickBot="1" x14ac:dyDescent="0.25">
      <c r="A14" s="427" t="s">
        <v>632</v>
      </c>
      <c r="B14" s="428"/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9"/>
      <c r="N14" s="248"/>
      <c r="O14" s="248"/>
    </row>
    <row r="15" spans="1:15" ht="36.75" thickBot="1" x14ac:dyDescent="0.25">
      <c r="A15" s="1" t="s">
        <v>71</v>
      </c>
      <c r="B15" s="1" t="s">
        <v>72</v>
      </c>
      <c r="C15" s="250" t="s">
        <v>73</v>
      </c>
      <c r="D15" s="251" t="s">
        <v>627</v>
      </c>
      <c r="E15" s="252" t="s">
        <v>75</v>
      </c>
      <c r="F15" s="253" t="s">
        <v>76</v>
      </c>
      <c r="G15" s="430" t="s">
        <v>631</v>
      </c>
      <c r="H15" s="255" t="s">
        <v>81</v>
      </c>
      <c r="I15" s="255"/>
      <c r="J15" s="256" t="s">
        <v>628</v>
      </c>
      <c r="K15" s="256" t="s">
        <v>629</v>
      </c>
      <c r="L15" s="256" t="s">
        <v>76</v>
      </c>
      <c r="M15" s="256" t="s">
        <v>630</v>
      </c>
      <c r="N15" s="256" t="s">
        <v>633</v>
      </c>
      <c r="O15" s="256" t="s">
        <v>636</v>
      </c>
    </row>
    <row r="16" spans="1:15" ht="15.75" thickBot="1" x14ac:dyDescent="0.25">
      <c r="A16" s="2">
        <v>1</v>
      </c>
      <c r="B16" s="3"/>
      <c r="C16" s="4"/>
      <c r="D16" s="108" t="s">
        <v>187</v>
      </c>
      <c r="E16" s="257">
        <f>E17+E24+E46+E62</f>
        <v>0</v>
      </c>
      <c r="F16" s="10"/>
      <c r="G16" s="10"/>
      <c r="H16" s="6"/>
      <c r="I16" s="431"/>
      <c r="J16" s="432"/>
      <c r="K16" s="432"/>
      <c r="L16" s="433"/>
      <c r="M16" s="434"/>
      <c r="N16" s="433"/>
      <c r="O16" s="434"/>
    </row>
    <row r="17" spans="1:15" x14ac:dyDescent="0.2">
      <c r="A17" s="88" t="s">
        <v>79</v>
      </c>
      <c r="B17" s="87"/>
      <c r="C17" s="89"/>
      <c r="D17" s="89" t="s">
        <v>40</v>
      </c>
      <c r="E17" s="259">
        <f>SUM(H18:H22)</f>
        <v>0</v>
      </c>
      <c r="F17" s="260"/>
      <c r="G17" s="260"/>
      <c r="H17" s="261"/>
      <c r="I17" s="435"/>
      <c r="J17" s="436"/>
      <c r="K17" s="436"/>
      <c r="L17" s="437"/>
      <c r="M17" s="438"/>
      <c r="N17" s="437"/>
      <c r="O17" s="438"/>
    </row>
    <row r="18" spans="1:15" ht="14.25" customHeight="1" x14ac:dyDescent="0.2">
      <c r="A18" s="439" t="s">
        <v>21</v>
      </c>
      <c r="B18" s="439" t="s">
        <v>29</v>
      </c>
      <c r="C18" s="439" t="s">
        <v>158</v>
      </c>
      <c r="D18" s="439" t="s">
        <v>160</v>
      </c>
      <c r="E18" s="439" t="s">
        <v>42</v>
      </c>
      <c r="F18" s="440" t="e">
        <f>#REF!</f>
        <v>#REF!</v>
      </c>
      <c r="G18" s="439" t="s">
        <v>40</v>
      </c>
      <c r="H18" s="441">
        <f>ORÇAMENTO!J17</f>
        <v>0</v>
      </c>
      <c r="I18" s="442" t="s">
        <v>569</v>
      </c>
      <c r="J18" s="443">
        <v>1</v>
      </c>
      <c r="K18" s="444" t="s">
        <v>624</v>
      </c>
      <c r="L18" s="443">
        <v>375.44</v>
      </c>
      <c r="M18" s="445">
        <f>L18*ORÇAMENTO!$I$17</f>
        <v>0</v>
      </c>
      <c r="N18" s="443">
        <v>9</v>
      </c>
      <c r="O18" s="446" t="e">
        <f>M18/$E$248</f>
        <v>#DIV/0!</v>
      </c>
    </row>
    <row r="19" spans="1:15" ht="12.75" customHeight="1" x14ac:dyDescent="0.2">
      <c r="A19" s="447"/>
      <c r="B19" s="447"/>
      <c r="C19" s="447"/>
      <c r="D19" s="447"/>
      <c r="E19" s="447"/>
      <c r="F19" s="448"/>
      <c r="G19" s="447"/>
      <c r="H19" s="449"/>
      <c r="I19" s="450"/>
      <c r="J19" s="443">
        <v>2</v>
      </c>
      <c r="K19" s="444" t="s">
        <v>625</v>
      </c>
      <c r="L19" s="443">
        <v>375.44</v>
      </c>
      <c r="M19" s="445">
        <f>L19*ORÇAMENTO!$I$17</f>
        <v>0</v>
      </c>
      <c r="N19" s="443">
        <v>10</v>
      </c>
      <c r="O19" s="446" t="e">
        <f t="shared" ref="O19:O82" si="0">M19/$E$248</f>
        <v>#DIV/0!</v>
      </c>
    </row>
    <row r="20" spans="1:15" ht="21.75" customHeight="1" x14ac:dyDescent="0.2">
      <c r="A20" s="451"/>
      <c r="B20" s="451"/>
      <c r="C20" s="451"/>
      <c r="D20" s="451"/>
      <c r="E20" s="451"/>
      <c r="F20" s="448"/>
      <c r="G20" s="447"/>
      <c r="H20" s="452"/>
      <c r="I20" s="453"/>
      <c r="J20" s="443">
        <v>3</v>
      </c>
      <c r="K20" s="444" t="s">
        <v>626</v>
      </c>
      <c r="L20" s="443">
        <v>375.45</v>
      </c>
      <c r="M20" s="445">
        <f>L20*ORÇAMENTO!$I$17</f>
        <v>0</v>
      </c>
      <c r="N20" s="443">
        <v>11</v>
      </c>
      <c r="O20" s="446" t="e">
        <f t="shared" si="0"/>
        <v>#DIV/0!</v>
      </c>
    </row>
    <row r="21" spans="1:15" ht="14.25" customHeight="1" x14ac:dyDescent="0.2">
      <c r="A21" s="447" t="s">
        <v>182</v>
      </c>
      <c r="B21" s="447" t="s">
        <v>29</v>
      </c>
      <c r="C21" s="447" t="s">
        <v>43</v>
      </c>
      <c r="D21" s="447" t="s">
        <v>44</v>
      </c>
      <c r="E21" s="447" t="s">
        <v>45</v>
      </c>
      <c r="F21" s="454" t="e">
        <f>#REF!</f>
        <v>#REF!</v>
      </c>
      <c r="G21" s="455" t="s">
        <v>40</v>
      </c>
      <c r="H21" s="456">
        <f>ORÇAMENTO!J18</f>
        <v>0</v>
      </c>
      <c r="I21" s="457" t="s">
        <v>569</v>
      </c>
      <c r="J21" s="443">
        <v>1</v>
      </c>
      <c r="K21" s="444" t="s">
        <v>624</v>
      </c>
      <c r="L21" s="458">
        <v>4270.67</v>
      </c>
      <c r="M21" s="445">
        <f>L21*ORÇAMENTO!$I$18</f>
        <v>0</v>
      </c>
      <c r="N21" s="443">
        <v>9</v>
      </c>
      <c r="O21" s="446" t="e">
        <f t="shared" si="0"/>
        <v>#DIV/0!</v>
      </c>
    </row>
    <row r="22" spans="1:15" ht="14.25" customHeight="1" x14ac:dyDescent="0.2">
      <c r="A22" s="447"/>
      <c r="B22" s="447"/>
      <c r="C22" s="447"/>
      <c r="D22" s="447"/>
      <c r="E22" s="447"/>
      <c r="F22" s="448"/>
      <c r="G22" s="447"/>
      <c r="H22" s="449"/>
      <c r="I22" s="450"/>
      <c r="J22" s="443">
        <v>2</v>
      </c>
      <c r="K22" s="444" t="s">
        <v>625</v>
      </c>
      <c r="L22" s="458">
        <v>4270.67</v>
      </c>
      <c r="M22" s="445">
        <f>L22*ORÇAMENTO!$I$18</f>
        <v>0</v>
      </c>
      <c r="N22" s="443">
        <v>10</v>
      </c>
      <c r="O22" s="446" t="e">
        <f t="shared" si="0"/>
        <v>#DIV/0!</v>
      </c>
    </row>
    <row r="23" spans="1:15" ht="14.25" customHeight="1" x14ac:dyDescent="0.2">
      <c r="A23" s="459"/>
      <c r="B23" s="459"/>
      <c r="C23" s="459"/>
      <c r="D23" s="459"/>
      <c r="E23" s="459"/>
      <c r="F23" s="460"/>
      <c r="G23" s="459"/>
      <c r="H23" s="461"/>
      <c r="I23" s="462"/>
      <c r="J23" s="443">
        <v>3</v>
      </c>
      <c r="K23" s="444" t="s">
        <v>626</v>
      </c>
      <c r="L23" s="458">
        <v>4270.66</v>
      </c>
      <c r="M23" s="445">
        <f>L23*ORÇAMENTO!$I$18</f>
        <v>0</v>
      </c>
      <c r="N23" s="443">
        <v>11</v>
      </c>
      <c r="O23" s="446" t="e">
        <f t="shared" si="0"/>
        <v>#DIV/0!</v>
      </c>
    </row>
    <row r="24" spans="1:15" x14ac:dyDescent="0.2">
      <c r="A24" s="92" t="s">
        <v>83</v>
      </c>
      <c r="B24" s="97"/>
      <c r="C24" s="94"/>
      <c r="D24" s="94" t="s">
        <v>190</v>
      </c>
      <c r="E24" s="259">
        <f>SUM(H25:H43)</f>
        <v>0</v>
      </c>
      <c r="F24" s="260"/>
      <c r="G24" s="260"/>
      <c r="H24" s="261"/>
      <c r="I24" s="463"/>
      <c r="J24" s="436"/>
      <c r="K24" s="436"/>
      <c r="L24" s="437"/>
      <c r="M24" s="438"/>
      <c r="N24" s="437"/>
      <c r="O24" s="438"/>
    </row>
    <row r="25" spans="1:15" ht="14.25" customHeight="1" x14ac:dyDescent="0.2">
      <c r="A25" s="439" t="s">
        <v>183</v>
      </c>
      <c r="B25" s="439" t="s">
        <v>29</v>
      </c>
      <c r="C25" s="439" t="s">
        <v>159</v>
      </c>
      <c r="D25" s="439" t="s">
        <v>161</v>
      </c>
      <c r="E25" s="439" t="s">
        <v>42</v>
      </c>
      <c r="F25" s="440" t="e">
        <f>#REF!</f>
        <v>#REF!</v>
      </c>
      <c r="G25" s="439" t="s">
        <v>190</v>
      </c>
      <c r="H25" s="441">
        <f>ORÇAMENTO!J20</f>
        <v>0</v>
      </c>
      <c r="I25" s="442" t="s">
        <v>569</v>
      </c>
      <c r="J25" s="443">
        <v>1</v>
      </c>
      <c r="K25" s="444" t="s">
        <v>624</v>
      </c>
      <c r="L25" s="443">
        <v>156.22999999999999</v>
      </c>
      <c r="M25" s="445">
        <f>L25*ORÇAMENTO!$I$20</f>
        <v>0</v>
      </c>
      <c r="N25" s="443">
        <v>9</v>
      </c>
      <c r="O25" s="446" t="e">
        <f t="shared" si="0"/>
        <v>#DIV/0!</v>
      </c>
    </row>
    <row r="26" spans="1:15" ht="12.75" customHeight="1" x14ac:dyDescent="0.2">
      <c r="A26" s="447"/>
      <c r="B26" s="447"/>
      <c r="C26" s="447"/>
      <c r="D26" s="447"/>
      <c r="E26" s="447"/>
      <c r="F26" s="448"/>
      <c r="G26" s="447"/>
      <c r="H26" s="449"/>
      <c r="I26" s="450"/>
      <c r="J26" s="443">
        <v>2</v>
      </c>
      <c r="K26" s="444" t="s">
        <v>625</v>
      </c>
      <c r="L26" s="443">
        <v>156.22999999999999</v>
      </c>
      <c r="M26" s="445">
        <f>L26*ORÇAMENTO!$I$20</f>
        <v>0</v>
      </c>
      <c r="N26" s="443">
        <v>10</v>
      </c>
      <c r="O26" s="446" t="e">
        <f t="shared" si="0"/>
        <v>#DIV/0!</v>
      </c>
    </row>
    <row r="27" spans="1:15" ht="12.75" customHeight="1" x14ac:dyDescent="0.2">
      <c r="A27" s="451"/>
      <c r="B27" s="451"/>
      <c r="C27" s="451"/>
      <c r="D27" s="451"/>
      <c r="E27" s="451"/>
      <c r="F27" s="464"/>
      <c r="G27" s="447"/>
      <c r="H27" s="452"/>
      <c r="I27" s="453"/>
      <c r="J27" s="443">
        <v>3</v>
      </c>
      <c r="K27" s="444" t="s">
        <v>626</v>
      </c>
      <c r="L27" s="443">
        <v>156.22999999999999</v>
      </c>
      <c r="M27" s="445">
        <f>L27*ORÇAMENTO!$I$20</f>
        <v>0</v>
      </c>
      <c r="N27" s="443">
        <v>11</v>
      </c>
      <c r="O27" s="446" t="e">
        <f t="shared" si="0"/>
        <v>#DIV/0!</v>
      </c>
    </row>
    <row r="28" spans="1:15" ht="12.75" customHeight="1" x14ac:dyDescent="0.2">
      <c r="A28" s="447" t="s">
        <v>184</v>
      </c>
      <c r="B28" s="447" t="s">
        <v>29</v>
      </c>
      <c r="C28" s="447" t="s">
        <v>157</v>
      </c>
      <c r="D28" s="447" t="s">
        <v>162</v>
      </c>
      <c r="E28" s="447" t="s">
        <v>42</v>
      </c>
      <c r="F28" s="448" t="e">
        <f>#REF!</f>
        <v>#REF!</v>
      </c>
      <c r="G28" s="455" t="s">
        <v>190</v>
      </c>
      <c r="H28" s="449">
        <f>ORÇAMENTO!J21</f>
        <v>0</v>
      </c>
      <c r="I28" s="465" t="s">
        <v>569</v>
      </c>
      <c r="J28" s="443">
        <v>1</v>
      </c>
      <c r="K28" s="444" t="s">
        <v>624</v>
      </c>
      <c r="L28" s="443">
        <v>78.12</v>
      </c>
      <c r="M28" s="445">
        <f>L28*ORÇAMENTO!$I$21</f>
        <v>0</v>
      </c>
      <c r="N28" s="443">
        <v>9</v>
      </c>
      <c r="O28" s="446" t="e">
        <f t="shared" si="0"/>
        <v>#DIV/0!</v>
      </c>
    </row>
    <row r="29" spans="1:15" ht="12.75" customHeight="1" x14ac:dyDescent="0.2">
      <c r="A29" s="447"/>
      <c r="B29" s="447"/>
      <c r="C29" s="447"/>
      <c r="D29" s="447"/>
      <c r="E29" s="447"/>
      <c r="F29" s="448"/>
      <c r="G29" s="447"/>
      <c r="H29" s="449"/>
      <c r="I29" s="466"/>
      <c r="J29" s="443">
        <v>2</v>
      </c>
      <c r="K29" s="444" t="s">
        <v>625</v>
      </c>
      <c r="L29" s="443">
        <v>78.12</v>
      </c>
      <c r="M29" s="445">
        <f>L29*ORÇAMENTO!$I$21</f>
        <v>0</v>
      </c>
      <c r="N29" s="443">
        <v>10</v>
      </c>
      <c r="O29" s="446" t="e">
        <f t="shared" si="0"/>
        <v>#DIV/0!</v>
      </c>
    </row>
    <row r="30" spans="1:15" ht="19.5" customHeight="1" x14ac:dyDescent="0.2">
      <c r="A30" s="451"/>
      <c r="B30" s="451"/>
      <c r="C30" s="451"/>
      <c r="D30" s="451"/>
      <c r="E30" s="451"/>
      <c r="F30" s="464"/>
      <c r="G30" s="451"/>
      <c r="H30" s="452"/>
      <c r="I30" s="467"/>
      <c r="J30" s="443">
        <v>3</v>
      </c>
      <c r="K30" s="444" t="s">
        <v>626</v>
      </c>
      <c r="L30" s="443">
        <v>78.11</v>
      </c>
      <c r="M30" s="445">
        <f>L30*ORÇAMENTO!$I$21</f>
        <v>0</v>
      </c>
      <c r="N30" s="443">
        <v>11</v>
      </c>
      <c r="O30" s="446" t="e">
        <f t="shared" si="0"/>
        <v>#DIV/0!</v>
      </c>
    </row>
    <row r="31" spans="1:15" ht="12.75" customHeight="1" x14ac:dyDescent="0.2">
      <c r="A31" s="447" t="s">
        <v>185</v>
      </c>
      <c r="B31" s="447" t="s">
        <v>179</v>
      </c>
      <c r="C31" s="447" t="s">
        <v>496</v>
      </c>
      <c r="D31" s="447" t="s">
        <v>193</v>
      </c>
      <c r="E31" s="447" t="s">
        <v>42</v>
      </c>
      <c r="F31" s="448" t="e">
        <f>#REF!</f>
        <v>#REF!</v>
      </c>
      <c r="G31" s="455" t="s">
        <v>190</v>
      </c>
      <c r="H31" s="449">
        <f>ORÇAMENTO!J22</f>
        <v>0</v>
      </c>
      <c r="I31" s="450" t="s">
        <v>569</v>
      </c>
      <c r="J31" s="443">
        <v>1</v>
      </c>
      <c r="K31" s="444" t="s">
        <v>624</v>
      </c>
      <c r="L31" s="443">
        <v>26.04</v>
      </c>
      <c r="M31" s="445">
        <f>L31*ORÇAMENTO!$I$22</f>
        <v>0</v>
      </c>
      <c r="N31" s="443">
        <v>9</v>
      </c>
      <c r="O31" s="446" t="e">
        <f t="shared" si="0"/>
        <v>#DIV/0!</v>
      </c>
    </row>
    <row r="32" spans="1:15" ht="12.75" customHeight="1" x14ac:dyDescent="0.2">
      <c r="A32" s="447"/>
      <c r="B32" s="447"/>
      <c r="C32" s="447"/>
      <c r="D32" s="447"/>
      <c r="E32" s="447"/>
      <c r="F32" s="448"/>
      <c r="G32" s="447"/>
      <c r="H32" s="449"/>
      <c r="I32" s="450"/>
      <c r="J32" s="443">
        <v>2</v>
      </c>
      <c r="K32" s="444" t="s">
        <v>625</v>
      </c>
      <c r="L32" s="443">
        <v>26.04</v>
      </c>
      <c r="M32" s="445">
        <f>L32*ORÇAMENTO!$I$22</f>
        <v>0</v>
      </c>
      <c r="N32" s="443">
        <v>10</v>
      </c>
      <c r="O32" s="446" t="e">
        <f t="shared" si="0"/>
        <v>#DIV/0!</v>
      </c>
    </row>
    <row r="33" spans="1:15" ht="12.75" customHeight="1" x14ac:dyDescent="0.2">
      <c r="A33" s="451"/>
      <c r="B33" s="451"/>
      <c r="C33" s="451"/>
      <c r="D33" s="451"/>
      <c r="E33" s="451"/>
      <c r="F33" s="464"/>
      <c r="G33" s="451"/>
      <c r="H33" s="452"/>
      <c r="I33" s="453"/>
      <c r="J33" s="443">
        <v>3</v>
      </c>
      <c r="K33" s="444" t="s">
        <v>626</v>
      </c>
      <c r="L33" s="443">
        <v>26.04</v>
      </c>
      <c r="M33" s="445">
        <f>L33*ORÇAMENTO!$I$22</f>
        <v>0</v>
      </c>
      <c r="N33" s="443">
        <v>11</v>
      </c>
      <c r="O33" s="446" t="e">
        <f t="shared" si="0"/>
        <v>#DIV/0!</v>
      </c>
    </row>
    <row r="34" spans="1:15" ht="12.75" customHeight="1" x14ac:dyDescent="0.2">
      <c r="A34" s="447" t="s">
        <v>186</v>
      </c>
      <c r="B34" s="447" t="s">
        <v>29</v>
      </c>
      <c r="C34" s="447">
        <v>92406</v>
      </c>
      <c r="D34" s="447" t="s">
        <v>163</v>
      </c>
      <c r="E34" s="447" t="s">
        <v>31</v>
      </c>
      <c r="F34" s="448" t="e">
        <f>#REF!</f>
        <v>#REF!</v>
      </c>
      <c r="G34" s="455" t="s">
        <v>190</v>
      </c>
      <c r="H34" s="449">
        <f>ORÇAMENTO!J23</f>
        <v>0</v>
      </c>
      <c r="I34" s="457" t="s">
        <v>569</v>
      </c>
      <c r="J34" s="443">
        <v>1</v>
      </c>
      <c r="K34" s="444" t="s">
        <v>624</v>
      </c>
      <c r="L34" s="443">
        <v>520.77</v>
      </c>
      <c r="M34" s="445">
        <f>L34*ORÇAMENTO!$I$23</f>
        <v>0</v>
      </c>
      <c r="N34" s="443">
        <v>9</v>
      </c>
      <c r="O34" s="446" t="e">
        <f t="shared" si="0"/>
        <v>#DIV/0!</v>
      </c>
    </row>
    <row r="35" spans="1:15" ht="12.75" customHeight="1" x14ac:dyDescent="0.2">
      <c r="A35" s="447"/>
      <c r="B35" s="447"/>
      <c r="C35" s="447"/>
      <c r="D35" s="447"/>
      <c r="E35" s="447"/>
      <c r="F35" s="448"/>
      <c r="G35" s="447"/>
      <c r="H35" s="449"/>
      <c r="I35" s="450"/>
      <c r="J35" s="443">
        <v>2</v>
      </c>
      <c r="K35" s="444" t="s">
        <v>625</v>
      </c>
      <c r="L35" s="443">
        <v>520.77</v>
      </c>
      <c r="M35" s="445">
        <f>L35*ORÇAMENTO!$I$23</f>
        <v>0</v>
      </c>
      <c r="N35" s="443">
        <v>10</v>
      </c>
      <c r="O35" s="446" t="e">
        <f t="shared" si="0"/>
        <v>#DIV/0!</v>
      </c>
    </row>
    <row r="36" spans="1:15" ht="12.75" customHeight="1" x14ac:dyDescent="0.2">
      <c r="A36" s="451"/>
      <c r="B36" s="451"/>
      <c r="C36" s="451"/>
      <c r="D36" s="451"/>
      <c r="E36" s="451"/>
      <c r="F36" s="464"/>
      <c r="G36" s="451"/>
      <c r="H36" s="452"/>
      <c r="I36" s="450"/>
      <c r="J36" s="443">
        <v>3</v>
      </c>
      <c r="K36" s="444" t="s">
        <v>626</v>
      </c>
      <c r="L36" s="443">
        <v>520.77</v>
      </c>
      <c r="M36" s="445">
        <f>L36*ORÇAMENTO!$I$23</f>
        <v>0</v>
      </c>
      <c r="N36" s="443">
        <v>11</v>
      </c>
      <c r="O36" s="446" t="e">
        <f t="shared" si="0"/>
        <v>#DIV/0!</v>
      </c>
    </row>
    <row r="37" spans="1:15" ht="12.75" customHeight="1" x14ac:dyDescent="0.2">
      <c r="A37" s="447" t="s">
        <v>460</v>
      </c>
      <c r="B37" s="447" t="s">
        <v>29</v>
      </c>
      <c r="C37" s="447" t="s">
        <v>459</v>
      </c>
      <c r="D37" s="447" t="s">
        <v>60</v>
      </c>
      <c r="E37" s="447" t="s">
        <v>42</v>
      </c>
      <c r="F37" s="448" t="e">
        <f>#REF!</f>
        <v>#REF!</v>
      </c>
      <c r="G37" s="447" t="s">
        <v>190</v>
      </c>
      <c r="H37" s="449">
        <f>ORÇAMENTO!J24</f>
        <v>0</v>
      </c>
      <c r="I37" s="465" t="s">
        <v>569</v>
      </c>
      <c r="J37" s="443">
        <v>1</v>
      </c>
      <c r="K37" s="444" t="s">
        <v>624</v>
      </c>
      <c r="L37" s="443">
        <v>292.93</v>
      </c>
      <c r="M37" s="445">
        <f>L37*ORÇAMENTO!$I$24</f>
        <v>0</v>
      </c>
      <c r="N37" s="443">
        <v>9</v>
      </c>
      <c r="O37" s="446" t="e">
        <f t="shared" si="0"/>
        <v>#DIV/0!</v>
      </c>
    </row>
    <row r="38" spans="1:15" ht="12.75" customHeight="1" x14ac:dyDescent="0.2">
      <c r="A38" s="447"/>
      <c r="B38" s="447"/>
      <c r="C38" s="447"/>
      <c r="D38" s="447"/>
      <c r="E38" s="447"/>
      <c r="F38" s="448"/>
      <c r="G38" s="447"/>
      <c r="H38" s="449"/>
      <c r="I38" s="466"/>
      <c r="J38" s="443">
        <v>2</v>
      </c>
      <c r="K38" s="444" t="s">
        <v>625</v>
      </c>
      <c r="L38" s="443">
        <v>292.93</v>
      </c>
      <c r="M38" s="445">
        <f>L38*ORÇAMENTO!$I$24</f>
        <v>0</v>
      </c>
      <c r="N38" s="443">
        <v>10</v>
      </c>
      <c r="O38" s="446" t="e">
        <f t="shared" si="0"/>
        <v>#DIV/0!</v>
      </c>
    </row>
    <row r="39" spans="1:15" ht="22.5" customHeight="1" x14ac:dyDescent="0.2">
      <c r="A39" s="451"/>
      <c r="B39" s="451"/>
      <c r="C39" s="451"/>
      <c r="D39" s="451"/>
      <c r="E39" s="451"/>
      <c r="F39" s="464"/>
      <c r="G39" s="447"/>
      <c r="H39" s="452"/>
      <c r="I39" s="467"/>
      <c r="J39" s="443">
        <v>3</v>
      </c>
      <c r="K39" s="444" t="s">
        <v>626</v>
      </c>
      <c r="L39" s="443">
        <v>292.94</v>
      </c>
      <c r="M39" s="445">
        <f>L39*ORÇAMENTO!$I$24</f>
        <v>0</v>
      </c>
      <c r="N39" s="443">
        <v>11</v>
      </c>
      <c r="O39" s="446" t="e">
        <f t="shared" si="0"/>
        <v>#DIV/0!</v>
      </c>
    </row>
    <row r="40" spans="1:15" ht="12.75" customHeight="1" x14ac:dyDescent="0.2">
      <c r="A40" s="447" t="s">
        <v>461</v>
      </c>
      <c r="B40" s="447" t="s">
        <v>29</v>
      </c>
      <c r="C40" s="447" t="s">
        <v>43</v>
      </c>
      <c r="D40" s="447" t="s">
        <v>44</v>
      </c>
      <c r="E40" s="447" t="s">
        <v>45</v>
      </c>
      <c r="F40" s="448" t="e">
        <f>#REF!</f>
        <v>#REF!</v>
      </c>
      <c r="G40" s="455" t="s">
        <v>190</v>
      </c>
      <c r="H40" s="449">
        <f>ORÇAMENTO!J25</f>
        <v>0</v>
      </c>
      <c r="I40" s="465" t="s">
        <v>569</v>
      </c>
      <c r="J40" s="443">
        <v>1</v>
      </c>
      <c r="K40" s="444" t="s">
        <v>624</v>
      </c>
      <c r="L40" s="458">
        <v>3515.2</v>
      </c>
      <c r="M40" s="445">
        <f>L40*ORÇAMENTO!$I$25</f>
        <v>0</v>
      </c>
      <c r="N40" s="443">
        <v>9</v>
      </c>
      <c r="O40" s="446" t="e">
        <f t="shared" si="0"/>
        <v>#DIV/0!</v>
      </c>
    </row>
    <row r="41" spans="1:15" ht="12.75" customHeight="1" x14ac:dyDescent="0.2">
      <c r="A41" s="447"/>
      <c r="B41" s="447"/>
      <c r="C41" s="447"/>
      <c r="D41" s="447"/>
      <c r="E41" s="447"/>
      <c r="F41" s="448"/>
      <c r="G41" s="447"/>
      <c r="H41" s="449"/>
      <c r="I41" s="466"/>
      <c r="J41" s="443">
        <v>2</v>
      </c>
      <c r="K41" s="444" t="s">
        <v>625</v>
      </c>
      <c r="L41" s="458">
        <v>3515.2</v>
      </c>
      <c r="M41" s="445">
        <f>L41*ORÇAMENTO!$I$25</f>
        <v>0</v>
      </c>
      <c r="N41" s="443">
        <v>10</v>
      </c>
      <c r="O41" s="446" t="e">
        <f t="shared" si="0"/>
        <v>#DIV/0!</v>
      </c>
    </row>
    <row r="42" spans="1:15" ht="12.75" customHeight="1" x14ac:dyDescent="0.2">
      <c r="A42" s="451"/>
      <c r="B42" s="451"/>
      <c r="C42" s="451"/>
      <c r="D42" s="451"/>
      <c r="E42" s="451"/>
      <c r="F42" s="464"/>
      <c r="G42" s="451"/>
      <c r="H42" s="452"/>
      <c r="I42" s="467"/>
      <c r="J42" s="443">
        <v>3</v>
      </c>
      <c r="K42" s="444" t="s">
        <v>626</v>
      </c>
      <c r="L42" s="458">
        <v>3515.2</v>
      </c>
      <c r="M42" s="445">
        <f>L42*ORÇAMENTO!$I$25</f>
        <v>0</v>
      </c>
      <c r="N42" s="443">
        <v>11</v>
      </c>
      <c r="O42" s="446" t="e">
        <f t="shared" si="0"/>
        <v>#DIV/0!</v>
      </c>
    </row>
    <row r="43" spans="1:15" ht="12.75" customHeight="1" x14ac:dyDescent="0.2">
      <c r="A43" s="447" t="s">
        <v>501</v>
      </c>
      <c r="B43" s="447" t="s">
        <v>29</v>
      </c>
      <c r="C43" s="447" t="s">
        <v>502</v>
      </c>
      <c r="D43" s="447" t="s">
        <v>238</v>
      </c>
      <c r="E43" s="447" t="s">
        <v>31</v>
      </c>
      <c r="F43" s="448" t="e">
        <f>#REF!</f>
        <v>#REF!</v>
      </c>
      <c r="G43" s="447" t="s">
        <v>190</v>
      </c>
      <c r="H43" s="449">
        <f>ORÇAMENTO!J26</f>
        <v>0</v>
      </c>
      <c r="I43" s="457" t="s">
        <v>569</v>
      </c>
      <c r="J43" s="443">
        <v>1</v>
      </c>
      <c r="K43" s="444" t="s">
        <v>624</v>
      </c>
      <c r="L43" s="443">
        <v>520.77</v>
      </c>
      <c r="M43" s="445">
        <f>L43*ORÇAMENTO!$I$26</f>
        <v>0</v>
      </c>
      <c r="N43" s="443">
        <v>9</v>
      </c>
      <c r="O43" s="446" t="e">
        <f t="shared" si="0"/>
        <v>#DIV/0!</v>
      </c>
    </row>
    <row r="44" spans="1:15" ht="12.75" customHeight="1" x14ac:dyDescent="0.2">
      <c r="A44" s="447"/>
      <c r="B44" s="447"/>
      <c r="C44" s="447"/>
      <c r="D44" s="447"/>
      <c r="E44" s="447"/>
      <c r="F44" s="448"/>
      <c r="G44" s="447"/>
      <c r="H44" s="449"/>
      <c r="I44" s="450"/>
      <c r="J44" s="443">
        <v>2</v>
      </c>
      <c r="K44" s="444" t="s">
        <v>625</v>
      </c>
      <c r="L44" s="443">
        <v>520.77</v>
      </c>
      <c r="M44" s="445">
        <f>L44*ORÇAMENTO!$I$26</f>
        <v>0</v>
      </c>
      <c r="N44" s="443">
        <v>10</v>
      </c>
      <c r="O44" s="446" t="e">
        <f t="shared" si="0"/>
        <v>#DIV/0!</v>
      </c>
    </row>
    <row r="45" spans="1:15" ht="19.5" customHeight="1" x14ac:dyDescent="0.2">
      <c r="A45" s="459"/>
      <c r="B45" s="459"/>
      <c r="C45" s="459"/>
      <c r="D45" s="459"/>
      <c r="E45" s="459"/>
      <c r="F45" s="460"/>
      <c r="G45" s="451"/>
      <c r="H45" s="461"/>
      <c r="I45" s="462"/>
      <c r="J45" s="443">
        <v>3</v>
      </c>
      <c r="K45" s="444" t="s">
        <v>626</v>
      </c>
      <c r="L45" s="443">
        <v>520.77</v>
      </c>
      <c r="M45" s="445">
        <f>L45*ORÇAMENTO!$I$26</f>
        <v>0</v>
      </c>
      <c r="N45" s="443">
        <v>11</v>
      </c>
      <c r="O45" s="446" t="e">
        <f t="shared" si="0"/>
        <v>#DIV/0!</v>
      </c>
    </row>
    <row r="46" spans="1:15" x14ac:dyDescent="0.2">
      <c r="A46" s="92" t="s">
        <v>84</v>
      </c>
      <c r="B46" s="97"/>
      <c r="C46" s="98"/>
      <c r="D46" s="98" t="s">
        <v>191</v>
      </c>
      <c r="E46" s="259">
        <f>SUM(H47:H59)</f>
        <v>0</v>
      </c>
      <c r="F46" s="260"/>
      <c r="G46" s="260"/>
      <c r="H46" s="261"/>
      <c r="I46" s="468"/>
      <c r="J46" s="436"/>
      <c r="K46" s="436"/>
      <c r="L46" s="437"/>
      <c r="M46" s="438"/>
      <c r="N46" s="437"/>
      <c r="O46" s="438"/>
    </row>
    <row r="47" spans="1:15" ht="12.75" customHeight="1" x14ac:dyDescent="0.2">
      <c r="A47" s="439" t="s">
        <v>22</v>
      </c>
      <c r="B47" s="439" t="s">
        <v>29</v>
      </c>
      <c r="C47" s="439" t="s">
        <v>54</v>
      </c>
      <c r="D47" s="439" t="s">
        <v>55</v>
      </c>
      <c r="E47" s="439" t="s">
        <v>52</v>
      </c>
      <c r="F47" s="440" t="e">
        <f>#REF!</f>
        <v>#REF!</v>
      </c>
      <c r="G47" s="439" t="s">
        <v>191</v>
      </c>
      <c r="H47" s="441">
        <f>ORÇAMENTO!J28</f>
        <v>0</v>
      </c>
      <c r="I47" s="442" t="s">
        <v>569</v>
      </c>
      <c r="J47" s="443">
        <v>1</v>
      </c>
      <c r="K47" s="444" t="s">
        <v>624</v>
      </c>
      <c r="L47" s="443">
        <v>310.67</v>
      </c>
      <c r="M47" s="445">
        <f>L47*ORÇAMENTO!$I$28</f>
        <v>0</v>
      </c>
      <c r="N47" s="443">
        <v>9</v>
      </c>
      <c r="O47" s="446" t="e">
        <f t="shared" si="0"/>
        <v>#DIV/0!</v>
      </c>
    </row>
    <row r="48" spans="1:15" ht="12.75" customHeight="1" x14ac:dyDescent="0.2">
      <c r="A48" s="447"/>
      <c r="B48" s="447"/>
      <c r="C48" s="447"/>
      <c r="D48" s="447"/>
      <c r="E48" s="447"/>
      <c r="F48" s="448"/>
      <c r="G48" s="447"/>
      <c r="H48" s="449"/>
      <c r="I48" s="450"/>
      <c r="J48" s="443">
        <v>2</v>
      </c>
      <c r="K48" s="444" t="s">
        <v>625</v>
      </c>
      <c r="L48" s="443">
        <v>310.67</v>
      </c>
      <c r="M48" s="445">
        <f>L48*ORÇAMENTO!$I$28</f>
        <v>0</v>
      </c>
      <c r="N48" s="443">
        <v>10</v>
      </c>
      <c r="O48" s="446" t="e">
        <f t="shared" si="0"/>
        <v>#DIV/0!</v>
      </c>
    </row>
    <row r="49" spans="1:15" ht="12.75" customHeight="1" x14ac:dyDescent="0.2">
      <c r="A49" s="451"/>
      <c r="B49" s="451"/>
      <c r="C49" s="451"/>
      <c r="D49" s="451"/>
      <c r="E49" s="451"/>
      <c r="F49" s="464"/>
      <c r="G49" s="447"/>
      <c r="H49" s="452"/>
      <c r="I49" s="453"/>
      <c r="J49" s="443">
        <v>3</v>
      </c>
      <c r="K49" s="444" t="s">
        <v>626</v>
      </c>
      <c r="L49" s="443">
        <v>310.66000000000003</v>
      </c>
      <c r="M49" s="445">
        <f>L49*ORÇAMENTO!$I$28</f>
        <v>0</v>
      </c>
      <c r="N49" s="443">
        <v>11</v>
      </c>
      <c r="O49" s="446" t="e">
        <f t="shared" si="0"/>
        <v>#DIV/0!</v>
      </c>
    </row>
    <row r="50" spans="1:15" ht="12.75" customHeight="1" x14ac:dyDescent="0.2">
      <c r="A50" s="447" t="s">
        <v>23</v>
      </c>
      <c r="B50" s="447" t="s">
        <v>29</v>
      </c>
      <c r="C50" s="447">
        <v>94273</v>
      </c>
      <c r="D50" s="447" t="s">
        <v>53</v>
      </c>
      <c r="E50" s="447" t="s">
        <v>52</v>
      </c>
      <c r="F50" s="448" t="e">
        <f>#REF!</f>
        <v>#REF!</v>
      </c>
      <c r="G50" s="455" t="s">
        <v>191</v>
      </c>
      <c r="H50" s="449">
        <f>ORÇAMENTO!J29</f>
        <v>0</v>
      </c>
      <c r="I50" s="457" t="s">
        <v>569</v>
      </c>
      <c r="J50" s="443">
        <v>1</v>
      </c>
      <c r="K50" s="444" t="s">
        <v>624</v>
      </c>
      <c r="L50" s="443">
        <v>310.67</v>
      </c>
      <c r="M50" s="445">
        <f>L50*ORÇAMENTO!$I$29</f>
        <v>0</v>
      </c>
      <c r="N50" s="443">
        <v>9</v>
      </c>
      <c r="O50" s="446" t="e">
        <f t="shared" si="0"/>
        <v>#DIV/0!</v>
      </c>
    </row>
    <row r="51" spans="1:15" ht="12.75" customHeight="1" x14ac:dyDescent="0.2">
      <c r="A51" s="447"/>
      <c r="B51" s="447"/>
      <c r="C51" s="447"/>
      <c r="D51" s="447"/>
      <c r="E51" s="447"/>
      <c r="F51" s="448"/>
      <c r="G51" s="447"/>
      <c r="H51" s="449"/>
      <c r="I51" s="450"/>
      <c r="J51" s="443">
        <v>2</v>
      </c>
      <c r="K51" s="444" t="s">
        <v>625</v>
      </c>
      <c r="L51" s="443">
        <v>310.67</v>
      </c>
      <c r="M51" s="445">
        <f>L51*ORÇAMENTO!$I$29</f>
        <v>0</v>
      </c>
      <c r="N51" s="443">
        <v>10</v>
      </c>
      <c r="O51" s="446" t="e">
        <f t="shared" si="0"/>
        <v>#DIV/0!</v>
      </c>
    </row>
    <row r="52" spans="1:15" ht="18.75" customHeight="1" x14ac:dyDescent="0.2">
      <c r="A52" s="451"/>
      <c r="B52" s="451"/>
      <c r="C52" s="451"/>
      <c r="D52" s="451"/>
      <c r="E52" s="451"/>
      <c r="F52" s="464"/>
      <c r="G52" s="451"/>
      <c r="H52" s="452"/>
      <c r="I52" s="450"/>
      <c r="J52" s="443">
        <v>3</v>
      </c>
      <c r="K52" s="444" t="s">
        <v>626</v>
      </c>
      <c r="L52" s="443">
        <v>310.66000000000003</v>
      </c>
      <c r="M52" s="445">
        <f>L52*ORÇAMENTO!$I$29</f>
        <v>0</v>
      </c>
      <c r="N52" s="443">
        <v>11</v>
      </c>
      <c r="O52" s="446" t="e">
        <f t="shared" si="0"/>
        <v>#DIV/0!</v>
      </c>
    </row>
    <row r="53" spans="1:15" ht="12.75" customHeight="1" x14ac:dyDescent="0.2">
      <c r="A53" s="447" t="s">
        <v>24</v>
      </c>
      <c r="B53" s="447" t="s">
        <v>29</v>
      </c>
      <c r="C53" s="447" t="s">
        <v>170</v>
      </c>
      <c r="D53" s="447" t="s">
        <v>171</v>
      </c>
      <c r="E53" s="447" t="s">
        <v>42</v>
      </c>
      <c r="F53" s="448" t="e">
        <f>#REF!</f>
        <v>#REF!</v>
      </c>
      <c r="G53" s="455" t="s">
        <v>191</v>
      </c>
      <c r="H53" s="449">
        <f>ORÇAMENTO!J30</f>
        <v>0</v>
      </c>
      <c r="I53" s="465" t="s">
        <v>569</v>
      </c>
      <c r="J53" s="443">
        <v>1</v>
      </c>
      <c r="K53" s="444" t="s">
        <v>624</v>
      </c>
      <c r="L53" s="443">
        <v>6.99</v>
      </c>
      <c r="M53" s="445">
        <f>L53*ORÇAMENTO!$I$30</f>
        <v>0</v>
      </c>
      <c r="N53" s="443">
        <v>9</v>
      </c>
      <c r="O53" s="446" t="e">
        <f t="shared" si="0"/>
        <v>#DIV/0!</v>
      </c>
    </row>
    <row r="54" spans="1:15" ht="12.75" customHeight="1" x14ac:dyDescent="0.2">
      <c r="A54" s="447"/>
      <c r="B54" s="447"/>
      <c r="C54" s="447"/>
      <c r="D54" s="447"/>
      <c r="E54" s="447"/>
      <c r="F54" s="448"/>
      <c r="G54" s="447"/>
      <c r="H54" s="449"/>
      <c r="I54" s="466"/>
      <c r="J54" s="443">
        <v>2</v>
      </c>
      <c r="K54" s="444" t="s">
        <v>625</v>
      </c>
      <c r="L54" s="443">
        <v>6.99</v>
      </c>
      <c r="M54" s="445">
        <f>L54*ORÇAMENTO!$I$30</f>
        <v>0</v>
      </c>
      <c r="N54" s="443">
        <v>10</v>
      </c>
      <c r="O54" s="446" t="e">
        <f t="shared" si="0"/>
        <v>#DIV/0!</v>
      </c>
    </row>
    <row r="55" spans="1:15" ht="26.25" customHeight="1" x14ac:dyDescent="0.2">
      <c r="A55" s="451"/>
      <c r="B55" s="451"/>
      <c r="C55" s="451"/>
      <c r="D55" s="451"/>
      <c r="E55" s="451"/>
      <c r="F55" s="464"/>
      <c r="G55" s="451"/>
      <c r="H55" s="452"/>
      <c r="I55" s="467"/>
      <c r="J55" s="443">
        <v>3</v>
      </c>
      <c r="K55" s="444" t="s">
        <v>626</v>
      </c>
      <c r="L55" s="443">
        <v>6.99</v>
      </c>
      <c r="M55" s="445">
        <f>L55*ORÇAMENTO!$I$30</f>
        <v>0</v>
      </c>
      <c r="N55" s="443">
        <v>11</v>
      </c>
      <c r="O55" s="446" t="e">
        <f t="shared" si="0"/>
        <v>#DIV/0!</v>
      </c>
    </row>
    <row r="56" spans="1:15" ht="12.75" customHeight="1" x14ac:dyDescent="0.2">
      <c r="A56" s="447" t="s">
        <v>25</v>
      </c>
      <c r="B56" s="447" t="s">
        <v>29</v>
      </c>
      <c r="C56" s="447" t="s">
        <v>48</v>
      </c>
      <c r="D56" s="447" t="s">
        <v>49</v>
      </c>
      <c r="E56" s="447" t="s">
        <v>42</v>
      </c>
      <c r="F56" s="448" t="e">
        <f>#REF!</f>
        <v>#REF!</v>
      </c>
      <c r="G56" s="455" t="s">
        <v>191</v>
      </c>
      <c r="H56" s="449">
        <f>ORÇAMENTO!J31</f>
        <v>0</v>
      </c>
      <c r="I56" s="450" t="s">
        <v>569</v>
      </c>
      <c r="J56" s="443">
        <v>1</v>
      </c>
      <c r="K56" s="444" t="s">
        <v>624</v>
      </c>
      <c r="L56" s="443">
        <v>9.32</v>
      </c>
      <c r="M56" s="445">
        <f>L56*ORÇAMENTO!$I$31</f>
        <v>0</v>
      </c>
      <c r="N56" s="443">
        <v>9</v>
      </c>
      <c r="O56" s="446" t="e">
        <f t="shared" si="0"/>
        <v>#DIV/0!</v>
      </c>
    </row>
    <row r="57" spans="1:15" ht="12.75" customHeight="1" x14ac:dyDescent="0.2">
      <c r="A57" s="447"/>
      <c r="B57" s="447"/>
      <c r="C57" s="447"/>
      <c r="D57" s="447"/>
      <c r="E57" s="447"/>
      <c r="F57" s="448"/>
      <c r="G57" s="447"/>
      <c r="H57" s="449"/>
      <c r="I57" s="450"/>
      <c r="J57" s="443">
        <v>2</v>
      </c>
      <c r="K57" s="444" t="s">
        <v>625</v>
      </c>
      <c r="L57" s="443">
        <v>9.32</v>
      </c>
      <c r="M57" s="445">
        <f>L57*ORÇAMENTO!$I$31</f>
        <v>0</v>
      </c>
      <c r="N57" s="443">
        <v>10</v>
      </c>
      <c r="O57" s="446" t="e">
        <f t="shared" si="0"/>
        <v>#DIV/0!</v>
      </c>
    </row>
    <row r="58" spans="1:15" ht="24.75" customHeight="1" x14ac:dyDescent="0.2">
      <c r="A58" s="451"/>
      <c r="B58" s="451"/>
      <c r="C58" s="451"/>
      <c r="D58" s="451"/>
      <c r="E58" s="451"/>
      <c r="F58" s="464"/>
      <c r="G58" s="451"/>
      <c r="H58" s="452"/>
      <c r="I58" s="453"/>
      <c r="J58" s="443">
        <v>3</v>
      </c>
      <c r="K58" s="444" t="s">
        <v>626</v>
      </c>
      <c r="L58" s="443">
        <v>9.32</v>
      </c>
      <c r="M58" s="445">
        <f>L58*ORÇAMENTO!$I$31</f>
        <v>0</v>
      </c>
      <c r="N58" s="443">
        <v>11</v>
      </c>
      <c r="O58" s="446" t="e">
        <f t="shared" si="0"/>
        <v>#DIV/0!</v>
      </c>
    </row>
    <row r="59" spans="1:15" ht="12.75" customHeight="1" x14ac:dyDescent="0.2">
      <c r="A59" s="447" t="s">
        <v>26</v>
      </c>
      <c r="B59" s="447" t="s">
        <v>29</v>
      </c>
      <c r="C59" s="447" t="s">
        <v>50</v>
      </c>
      <c r="D59" s="447" t="s">
        <v>51</v>
      </c>
      <c r="E59" s="447" t="s">
        <v>52</v>
      </c>
      <c r="F59" s="448" t="e">
        <f>#REF!</f>
        <v>#REF!</v>
      </c>
      <c r="G59" s="447" t="s">
        <v>191</v>
      </c>
      <c r="H59" s="449">
        <f>ORÇAMENTO!J32</f>
        <v>0</v>
      </c>
      <c r="I59" s="457" t="s">
        <v>569</v>
      </c>
      <c r="J59" s="443">
        <v>1</v>
      </c>
      <c r="K59" s="444" t="s">
        <v>624</v>
      </c>
      <c r="L59" s="443">
        <v>310.67</v>
      </c>
      <c r="M59" s="445">
        <f>L59*ORÇAMENTO!$I$32</f>
        <v>0</v>
      </c>
      <c r="N59" s="443">
        <v>9</v>
      </c>
      <c r="O59" s="446" t="e">
        <f t="shared" si="0"/>
        <v>#DIV/0!</v>
      </c>
    </row>
    <row r="60" spans="1:15" ht="12.75" customHeight="1" x14ac:dyDescent="0.2">
      <c r="A60" s="447"/>
      <c r="B60" s="447"/>
      <c r="C60" s="447"/>
      <c r="D60" s="447"/>
      <c r="E60" s="447"/>
      <c r="F60" s="448"/>
      <c r="G60" s="447"/>
      <c r="H60" s="449"/>
      <c r="I60" s="450"/>
      <c r="J60" s="443">
        <v>2</v>
      </c>
      <c r="K60" s="444" t="s">
        <v>625</v>
      </c>
      <c r="L60" s="443">
        <v>310.67</v>
      </c>
      <c r="M60" s="445">
        <f>L60*ORÇAMENTO!$I$32</f>
        <v>0</v>
      </c>
      <c r="N60" s="443">
        <v>10</v>
      </c>
      <c r="O60" s="446" t="e">
        <f t="shared" si="0"/>
        <v>#DIV/0!</v>
      </c>
    </row>
    <row r="61" spans="1:15" ht="12.75" customHeight="1" x14ac:dyDescent="0.2">
      <c r="A61" s="459"/>
      <c r="B61" s="459"/>
      <c r="C61" s="459"/>
      <c r="D61" s="459"/>
      <c r="E61" s="459"/>
      <c r="F61" s="460"/>
      <c r="G61" s="451"/>
      <c r="H61" s="461"/>
      <c r="I61" s="462"/>
      <c r="J61" s="443">
        <v>3</v>
      </c>
      <c r="K61" s="444" t="s">
        <v>626</v>
      </c>
      <c r="L61" s="443">
        <v>310.66000000000003</v>
      </c>
      <c r="M61" s="445">
        <f>L61*ORÇAMENTO!$I$32</f>
        <v>0</v>
      </c>
      <c r="N61" s="443">
        <v>11</v>
      </c>
      <c r="O61" s="446" t="e">
        <f t="shared" si="0"/>
        <v>#DIV/0!</v>
      </c>
    </row>
    <row r="62" spans="1:15" x14ac:dyDescent="0.2">
      <c r="A62" s="96" t="s">
        <v>153</v>
      </c>
      <c r="B62" s="97"/>
      <c r="C62" s="98"/>
      <c r="D62" s="98" t="s">
        <v>194</v>
      </c>
      <c r="E62" s="259">
        <f>SUM(H63:H81)</f>
        <v>0</v>
      </c>
      <c r="F62" s="260"/>
      <c r="G62" s="260"/>
      <c r="H62" s="261"/>
      <c r="I62" s="468"/>
      <c r="J62" s="436"/>
      <c r="K62" s="436"/>
      <c r="L62" s="437"/>
      <c r="M62" s="438"/>
      <c r="N62" s="437"/>
      <c r="O62" s="438"/>
    </row>
    <row r="63" spans="1:15" ht="12.75" customHeight="1" x14ac:dyDescent="0.2">
      <c r="A63" s="439" t="s">
        <v>154</v>
      </c>
      <c r="B63" s="439" t="s">
        <v>29</v>
      </c>
      <c r="C63" s="439" t="s">
        <v>195</v>
      </c>
      <c r="D63" s="439" t="s">
        <v>196</v>
      </c>
      <c r="E63" s="439" t="s">
        <v>31</v>
      </c>
      <c r="F63" s="440" t="e">
        <f>#REF!</f>
        <v>#REF!</v>
      </c>
      <c r="G63" s="439" t="s">
        <v>194</v>
      </c>
      <c r="H63" s="441">
        <f>ORÇAMENTO!J34</f>
        <v>0</v>
      </c>
      <c r="I63" s="442" t="s">
        <v>569</v>
      </c>
      <c r="J63" s="443">
        <v>1</v>
      </c>
      <c r="K63" s="444" t="s">
        <v>624</v>
      </c>
      <c r="L63" s="443">
        <v>186.12</v>
      </c>
      <c r="M63" s="445">
        <f>L63*ORÇAMENTO!$I$34</f>
        <v>0</v>
      </c>
      <c r="N63" s="443">
        <v>9</v>
      </c>
      <c r="O63" s="446" t="e">
        <f t="shared" si="0"/>
        <v>#DIV/0!</v>
      </c>
    </row>
    <row r="64" spans="1:15" ht="12.75" customHeight="1" x14ac:dyDescent="0.2">
      <c r="A64" s="447"/>
      <c r="B64" s="447"/>
      <c r="C64" s="447"/>
      <c r="D64" s="447"/>
      <c r="E64" s="447"/>
      <c r="F64" s="448"/>
      <c r="G64" s="447"/>
      <c r="H64" s="449"/>
      <c r="I64" s="450"/>
      <c r="J64" s="443">
        <v>2</v>
      </c>
      <c r="K64" s="444" t="s">
        <v>625</v>
      </c>
      <c r="L64" s="443">
        <v>186.12</v>
      </c>
      <c r="M64" s="445">
        <f>L64*ORÇAMENTO!$I$34</f>
        <v>0</v>
      </c>
      <c r="N64" s="443">
        <v>10</v>
      </c>
      <c r="O64" s="446" t="e">
        <f t="shared" si="0"/>
        <v>#DIV/0!</v>
      </c>
    </row>
    <row r="65" spans="1:15" ht="12.75" customHeight="1" x14ac:dyDescent="0.2">
      <c r="A65" s="451"/>
      <c r="B65" s="451"/>
      <c r="C65" s="451"/>
      <c r="D65" s="451"/>
      <c r="E65" s="451"/>
      <c r="F65" s="464"/>
      <c r="G65" s="447"/>
      <c r="H65" s="452"/>
      <c r="I65" s="453"/>
      <c r="J65" s="443">
        <v>3</v>
      </c>
      <c r="K65" s="444" t="s">
        <v>626</v>
      </c>
      <c r="L65" s="443">
        <v>186.11</v>
      </c>
      <c r="M65" s="445">
        <f>L65*ORÇAMENTO!$I$34</f>
        <v>0</v>
      </c>
      <c r="N65" s="443">
        <v>11</v>
      </c>
      <c r="O65" s="446" t="e">
        <f t="shared" si="0"/>
        <v>#DIV/0!</v>
      </c>
    </row>
    <row r="66" spans="1:15" ht="12.75" customHeight="1" x14ac:dyDescent="0.2">
      <c r="A66" s="447" t="s">
        <v>197</v>
      </c>
      <c r="B66" s="447" t="s">
        <v>29</v>
      </c>
      <c r="C66" s="447" t="s">
        <v>43</v>
      </c>
      <c r="D66" s="447" t="s">
        <v>44</v>
      </c>
      <c r="E66" s="447" t="s">
        <v>45</v>
      </c>
      <c r="F66" s="448" t="e">
        <f>#REF!</f>
        <v>#REF!</v>
      </c>
      <c r="G66" s="455" t="s">
        <v>194</v>
      </c>
      <c r="H66" s="449">
        <f>ORÇAMENTO!J35</f>
        <v>0</v>
      </c>
      <c r="I66" s="457" t="s">
        <v>569</v>
      </c>
      <c r="J66" s="443">
        <v>1</v>
      </c>
      <c r="K66" s="444" t="s">
        <v>624</v>
      </c>
      <c r="L66" s="443">
        <v>48.39</v>
      </c>
      <c r="M66" s="445">
        <f>L66*ORÇAMENTO!$I$35</f>
        <v>0</v>
      </c>
      <c r="N66" s="443">
        <v>9</v>
      </c>
      <c r="O66" s="446" t="e">
        <f t="shared" si="0"/>
        <v>#DIV/0!</v>
      </c>
    </row>
    <row r="67" spans="1:15" ht="12.75" customHeight="1" x14ac:dyDescent="0.2">
      <c r="A67" s="447"/>
      <c r="B67" s="447"/>
      <c r="C67" s="447"/>
      <c r="D67" s="447"/>
      <c r="E67" s="447"/>
      <c r="F67" s="448"/>
      <c r="G67" s="447"/>
      <c r="H67" s="449"/>
      <c r="I67" s="450"/>
      <c r="J67" s="443">
        <v>2</v>
      </c>
      <c r="K67" s="444" t="s">
        <v>625</v>
      </c>
      <c r="L67" s="443">
        <v>48.39</v>
      </c>
      <c r="M67" s="445">
        <f>L67*ORÇAMENTO!$I$35</f>
        <v>0</v>
      </c>
      <c r="N67" s="443">
        <v>10</v>
      </c>
      <c r="O67" s="446" t="e">
        <f t="shared" si="0"/>
        <v>#DIV/0!</v>
      </c>
    </row>
    <row r="68" spans="1:15" ht="12.75" customHeight="1" x14ac:dyDescent="0.2">
      <c r="A68" s="451"/>
      <c r="B68" s="451"/>
      <c r="C68" s="451"/>
      <c r="D68" s="451"/>
      <c r="E68" s="451"/>
      <c r="F68" s="464"/>
      <c r="G68" s="451"/>
      <c r="H68" s="452"/>
      <c r="I68" s="450"/>
      <c r="J68" s="443">
        <v>3</v>
      </c>
      <c r="K68" s="444" t="s">
        <v>626</v>
      </c>
      <c r="L68" s="443">
        <v>48.39</v>
      </c>
      <c r="M68" s="445">
        <f>L68*ORÇAMENTO!$I$35</f>
        <v>0</v>
      </c>
      <c r="N68" s="443">
        <v>11</v>
      </c>
      <c r="O68" s="446" t="e">
        <f t="shared" si="0"/>
        <v>#DIV/0!</v>
      </c>
    </row>
    <row r="69" spans="1:15" ht="12.75" customHeight="1" x14ac:dyDescent="0.2">
      <c r="A69" s="447" t="s">
        <v>198</v>
      </c>
      <c r="B69" s="447" t="s">
        <v>29</v>
      </c>
      <c r="C69" s="447" t="s">
        <v>58</v>
      </c>
      <c r="D69" s="447" t="s">
        <v>59</v>
      </c>
      <c r="E69" s="447" t="s">
        <v>42</v>
      </c>
      <c r="F69" s="448" t="e">
        <f>#REF!</f>
        <v>#REF!</v>
      </c>
      <c r="G69" s="447" t="s">
        <v>194</v>
      </c>
      <c r="H69" s="449">
        <f>ORÇAMENTO!J36</f>
        <v>0</v>
      </c>
      <c r="I69" s="465" t="s">
        <v>569</v>
      </c>
      <c r="J69" s="443">
        <v>1</v>
      </c>
      <c r="K69" s="444" t="s">
        <v>624</v>
      </c>
      <c r="L69" s="443">
        <v>9.31</v>
      </c>
      <c r="M69" s="445">
        <f>L69*ORÇAMENTO!$I$36</f>
        <v>0</v>
      </c>
      <c r="N69" s="443">
        <v>9</v>
      </c>
      <c r="O69" s="446" t="e">
        <f t="shared" si="0"/>
        <v>#DIV/0!</v>
      </c>
    </row>
    <row r="70" spans="1:15" ht="12.75" customHeight="1" x14ac:dyDescent="0.2">
      <c r="A70" s="447"/>
      <c r="B70" s="447"/>
      <c r="C70" s="447"/>
      <c r="D70" s="447"/>
      <c r="E70" s="447"/>
      <c r="F70" s="448"/>
      <c r="G70" s="447"/>
      <c r="H70" s="449"/>
      <c r="I70" s="466"/>
      <c r="J70" s="443">
        <v>2</v>
      </c>
      <c r="K70" s="444" t="s">
        <v>625</v>
      </c>
      <c r="L70" s="443">
        <v>9.31</v>
      </c>
      <c r="M70" s="445">
        <f>L70*ORÇAMENTO!$I$36</f>
        <v>0</v>
      </c>
      <c r="N70" s="443">
        <v>10</v>
      </c>
      <c r="O70" s="446" t="e">
        <f t="shared" si="0"/>
        <v>#DIV/0!</v>
      </c>
    </row>
    <row r="71" spans="1:15" ht="12.75" customHeight="1" x14ac:dyDescent="0.2">
      <c r="A71" s="451"/>
      <c r="B71" s="451"/>
      <c r="C71" s="451"/>
      <c r="D71" s="451"/>
      <c r="E71" s="451"/>
      <c r="F71" s="464"/>
      <c r="G71" s="447"/>
      <c r="H71" s="452"/>
      <c r="I71" s="467"/>
      <c r="J71" s="443">
        <v>3</v>
      </c>
      <c r="K71" s="444" t="s">
        <v>626</v>
      </c>
      <c r="L71" s="443">
        <v>9.3000000000000007</v>
      </c>
      <c r="M71" s="445">
        <f>L71*ORÇAMENTO!$I$36</f>
        <v>0</v>
      </c>
      <c r="N71" s="443">
        <v>11</v>
      </c>
      <c r="O71" s="446" t="e">
        <f t="shared" si="0"/>
        <v>#DIV/0!</v>
      </c>
    </row>
    <row r="72" spans="1:15" ht="12.75" customHeight="1" x14ac:dyDescent="0.2">
      <c r="A72" s="447" t="s">
        <v>199</v>
      </c>
      <c r="B72" s="447" t="s">
        <v>29</v>
      </c>
      <c r="C72" s="447" t="s">
        <v>43</v>
      </c>
      <c r="D72" s="447" t="s">
        <v>44</v>
      </c>
      <c r="E72" s="447" t="s">
        <v>45</v>
      </c>
      <c r="F72" s="448" t="e">
        <f>#REF!</f>
        <v>#REF!</v>
      </c>
      <c r="G72" s="455" t="s">
        <v>194</v>
      </c>
      <c r="H72" s="449">
        <f>ORÇAMENTO!J37</f>
        <v>0</v>
      </c>
      <c r="I72" s="457" t="s">
        <v>569</v>
      </c>
      <c r="J72" s="443">
        <v>1</v>
      </c>
      <c r="K72" s="444" t="s">
        <v>624</v>
      </c>
      <c r="L72" s="443">
        <v>89.34</v>
      </c>
      <c r="M72" s="445">
        <f>L72*ORÇAMENTO!$I$37</f>
        <v>0</v>
      </c>
      <c r="N72" s="443">
        <v>9</v>
      </c>
      <c r="O72" s="446" t="e">
        <f t="shared" si="0"/>
        <v>#DIV/0!</v>
      </c>
    </row>
    <row r="73" spans="1:15" ht="12.75" customHeight="1" x14ac:dyDescent="0.2">
      <c r="A73" s="447"/>
      <c r="B73" s="447"/>
      <c r="C73" s="447"/>
      <c r="D73" s="447"/>
      <c r="E73" s="447"/>
      <c r="F73" s="448"/>
      <c r="G73" s="447"/>
      <c r="H73" s="449"/>
      <c r="I73" s="450"/>
      <c r="J73" s="443">
        <v>2</v>
      </c>
      <c r="K73" s="444" t="s">
        <v>625</v>
      </c>
      <c r="L73" s="443">
        <v>89.34</v>
      </c>
      <c r="M73" s="445">
        <f>L73*ORÇAMENTO!$I$37</f>
        <v>0</v>
      </c>
      <c r="N73" s="443">
        <v>10</v>
      </c>
      <c r="O73" s="446" t="e">
        <f t="shared" si="0"/>
        <v>#DIV/0!</v>
      </c>
    </row>
    <row r="74" spans="1:15" ht="12.75" customHeight="1" x14ac:dyDescent="0.2">
      <c r="A74" s="451"/>
      <c r="B74" s="451"/>
      <c r="C74" s="451"/>
      <c r="D74" s="451"/>
      <c r="E74" s="451"/>
      <c r="F74" s="464"/>
      <c r="G74" s="451"/>
      <c r="H74" s="452"/>
      <c r="I74" s="450"/>
      <c r="J74" s="443">
        <v>3</v>
      </c>
      <c r="K74" s="444" t="s">
        <v>626</v>
      </c>
      <c r="L74" s="443">
        <v>89.33</v>
      </c>
      <c r="M74" s="445">
        <f>L74*ORÇAMENTO!$I$37</f>
        <v>0</v>
      </c>
      <c r="N74" s="443">
        <v>11</v>
      </c>
      <c r="O74" s="446" t="e">
        <f t="shared" si="0"/>
        <v>#DIV/0!</v>
      </c>
    </row>
    <row r="75" spans="1:15" ht="12.75" customHeight="1" x14ac:dyDescent="0.2">
      <c r="A75" s="447" t="s">
        <v>200</v>
      </c>
      <c r="B75" s="447" t="s">
        <v>29</v>
      </c>
      <c r="C75" s="447" t="s">
        <v>61</v>
      </c>
      <c r="D75" s="447" t="s">
        <v>62</v>
      </c>
      <c r="E75" s="447" t="s">
        <v>42</v>
      </c>
      <c r="F75" s="448" t="e">
        <f>#REF!</f>
        <v>#REF!</v>
      </c>
      <c r="G75" s="447" t="s">
        <v>194</v>
      </c>
      <c r="H75" s="449">
        <f>ORÇAMENTO!J38</f>
        <v>0</v>
      </c>
      <c r="I75" s="465" t="s">
        <v>569</v>
      </c>
      <c r="J75" s="443">
        <v>1</v>
      </c>
      <c r="K75" s="444" t="s">
        <v>624</v>
      </c>
      <c r="L75" s="443">
        <v>9.31</v>
      </c>
      <c r="M75" s="445">
        <f>L75*ORÇAMENTO!$I$38</f>
        <v>0</v>
      </c>
      <c r="N75" s="443">
        <v>9</v>
      </c>
      <c r="O75" s="446" t="e">
        <f t="shared" si="0"/>
        <v>#DIV/0!</v>
      </c>
    </row>
    <row r="76" spans="1:15" ht="12.75" customHeight="1" x14ac:dyDescent="0.2">
      <c r="A76" s="447"/>
      <c r="B76" s="447"/>
      <c r="C76" s="447"/>
      <c r="D76" s="447"/>
      <c r="E76" s="447"/>
      <c r="F76" s="448"/>
      <c r="G76" s="447"/>
      <c r="H76" s="449"/>
      <c r="I76" s="466"/>
      <c r="J76" s="443">
        <v>2</v>
      </c>
      <c r="K76" s="444" t="s">
        <v>625</v>
      </c>
      <c r="L76" s="443">
        <v>9.31</v>
      </c>
      <c r="M76" s="445">
        <f>L76*ORÇAMENTO!$I$38</f>
        <v>0</v>
      </c>
      <c r="N76" s="443">
        <v>10</v>
      </c>
      <c r="O76" s="446" t="e">
        <f t="shared" si="0"/>
        <v>#DIV/0!</v>
      </c>
    </row>
    <row r="77" spans="1:15" ht="12.75" customHeight="1" x14ac:dyDescent="0.2">
      <c r="A77" s="451"/>
      <c r="B77" s="451"/>
      <c r="C77" s="451"/>
      <c r="D77" s="451"/>
      <c r="E77" s="451"/>
      <c r="F77" s="464"/>
      <c r="G77" s="447"/>
      <c r="H77" s="452"/>
      <c r="I77" s="467"/>
      <c r="J77" s="443">
        <v>3</v>
      </c>
      <c r="K77" s="444" t="s">
        <v>626</v>
      </c>
      <c r="L77" s="443">
        <v>9.3000000000000007</v>
      </c>
      <c r="M77" s="445">
        <f>L77*ORÇAMENTO!$I$38</f>
        <v>0</v>
      </c>
      <c r="N77" s="443">
        <v>11</v>
      </c>
      <c r="O77" s="446" t="e">
        <f t="shared" si="0"/>
        <v>#DIV/0!</v>
      </c>
    </row>
    <row r="78" spans="1:15" ht="12.75" customHeight="1" x14ac:dyDescent="0.2">
      <c r="A78" s="447" t="s">
        <v>201</v>
      </c>
      <c r="B78" s="447" t="s">
        <v>56</v>
      </c>
      <c r="C78" s="447" t="s">
        <v>63</v>
      </c>
      <c r="D78" s="447" t="s">
        <v>64</v>
      </c>
      <c r="E78" s="447" t="s">
        <v>65</v>
      </c>
      <c r="F78" s="448" t="e">
        <f>#REF!</f>
        <v>#REF!</v>
      </c>
      <c r="G78" s="455" t="s">
        <v>194</v>
      </c>
      <c r="H78" s="449">
        <f>ORÇAMENTO!J39</f>
        <v>0</v>
      </c>
      <c r="I78" s="465" t="s">
        <v>569</v>
      </c>
      <c r="J78" s="443">
        <v>1</v>
      </c>
      <c r="K78" s="444" t="s">
        <v>624</v>
      </c>
      <c r="L78" s="443">
        <v>0.8</v>
      </c>
      <c r="M78" s="445">
        <f>L78*ORÇAMENTO!$I$39</f>
        <v>0</v>
      </c>
      <c r="N78" s="443">
        <v>9</v>
      </c>
      <c r="O78" s="446" t="e">
        <f t="shared" si="0"/>
        <v>#DIV/0!</v>
      </c>
    </row>
    <row r="79" spans="1:15" ht="12.75" customHeight="1" x14ac:dyDescent="0.2">
      <c r="A79" s="447"/>
      <c r="B79" s="447"/>
      <c r="C79" s="447"/>
      <c r="D79" s="447"/>
      <c r="E79" s="447"/>
      <c r="F79" s="448"/>
      <c r="G79" s="447"/>
      <c r="H79" s="449"/>
      <c r="I79" s="466"/>
      <c r="J79" s="443">
        <v>2</v>
      </c>
      <c r="K79" s="444" t="s">
        <v>625</v>
      </c>
      <c r="L79" s="443">
        <v>0.8</v>
      </c>
      <c r="M79" s="445">
        <f>L79*ORÇAMENTO!$I$39</f>
        <v>0</v>
      </c>
      <c r="N79" s="443">
        <v>10</v>
      </c>
      <c r="O79" s="446" t="e">
        <f t="shared" si="0"/>
        <v>#DIV/0!</v>
      </c>
    </row>
    <row r="80" spans="1:15" ht="12.75" customHeight="1" x14ac:dyDescent="0.2">
      <c r="A80" s="451"/>
      <c r="B80" s="451"/>
      <c r="C80" s="451"/>
      <c r="D80" s="451"/>
      <c r="E80" s="451"/>
      <c r="F80" s="464"/>
      <c r="G80" s="451"/>
      <c r="H80" s="452"/>
      <c r="I80" s="467"/>
      <c r="J80" s="443">
        <v>3</v>
      </c>
      <c r="K80" s="444" t="s">
        <v>626</v>
      </c>
      <c r="L80" s="443">
        <v>0.81</v>
      </c>
      <c r="M80" s="445">
        <f>L80*ORÇAMENTO!$I$39</f>
        <v>0</v>
      </c>
      <c r="N80" s="443">
        <v>11</v>
      </c>
      <c r="O80" s="446" t="e">
        <f t="shared" si="0"/>
        <v>#DIV/0!</v>
      </c>
    </row>
    <row r="81" spans="1:15" ht="12.75" customHeight="1" x14ac:dyDescent="0.2">
      <c r="A81" s="447" t="s">
        <v>215</v>
      </c>
      <c r="B81" s="447" t="s">
        <v>179</v>
      </c>
      <c r="C81" s="447" t="s">
        <v>192</v>
      </c>
      <c r="D81" s="447" t="str">
        <f>COMPOSIÇÕES!C32</f>
        <v>EXECUÇÃO DE PINTURA DE LIGAÇÃO COM EMULSÃO ASFÁLTICA RR-2C</v>
      </c>
      <c r="E81" s="447" t="str">
        <f>COMPOSIÇÕES!D32</f>
        <v>M2</v>
      </c>
      <c r="F81" s="448" t="e">
        <f>#REF!</f>
        <v>#REF!</v>
      </c>
      <c r="G81" s="455" t="s">
        <v>194</v>
      </c>
      <c r="H81" s="449">
        <f>ORÇAMENTO!J40</f>
        <v>0</v>
      </c>
      <c r="I81" s="457" t="s">
        <v>569</v>
      </c>
      <c r="J81" s="443">
        <v>1</v>
      </c>
      <c r="K81" s="444" t="s">
        <v>624</v>
      </c>
      <c r="L81" s="443">
        <v>186.12</v>
      </c>
      <c r="M81" s="445">
        <f>L81*ORÇAMENTO!$I$40</f>
        <v>0</v>
      </c>
      <c r="N81" s="443">
        <v>9</v>
      </c>
      <c r="O81" s="446" t="e">
        <f t="shared" si="0"/>
        <v>#DIV/0!</v>
      </c>
    </row>
    <row r="82" spans="1:15" ht="12.75" customHeight="1" x14ac:dyDescent="0.2">
      <c r="A82" s="447"/>
      <c r="B82" s="447"/>
      <c r="C82" s="447"/>
      <c r="D82" s="447"/>
      <c r="E82" s="447"/>
      <c r="F82" s="448"/>
      <c r="G82" s="447"/>
      <c r="H82" s="449"/>
      <c r="I82" s="450"/>
      <c r="J82" s="443">
        <v>2</v>
      </c>
      <c r="K82" s="444" t="s">
        <v>625</v>
      </c>
      <c r="L82" s="443">
        <v>186.12</v>
      </c>
      <c r="M82" s="445">
        <f>L82*ORÇAMENTO!$I$40</f>
        <v>0</v>
      </c>
      <c r="N82" s="443">
        <v>10</v>
      </c>
      <c r="O82" s="446" t="e">
        <f t="shared" si="0"/>
        <v>#DIV/0!</v>
      </c>
    </row>
    <row r="83" spans="1:15" ht="13.5" customHeight="1" thickBot="1" x14ac:dyDescent="0.25">
      <c r="A83" s="459"/>
      <c r="B83" s="459"/>
      <c r="C83" s="459"/>
      <c r="D83" s="459"/>
      <c r="E83" s="459"/>
      <c r="F83" s="460"/>
      <c r="G83" s="469"/>
      <c r="H83" s="461"/>
      <c r="I83" s="462"/>
      <c r="J83" s="443">
        <v>3</v>
      </c>
      <c r="K83" s="444" t="s">
        <v>626</v>
      </c>
      <c r="L83" s="443">
        <v>186.11</v>
      </c>
      <c r="M83" s="445">
        <f>L83*ORÇAMENTO!$I$40</f>
        <v>0</v>
      </c>
      <c r="N83" s="443">
        <v>11</v>
      </c>
      <c r="O83" s="446" t="e">
        <f t="shared" ref="O83:O146" si="1">M83/$E$248</f>
        <v>#DIV/0!</v>
      </c>
    </row>
    <row r="84" spans="1:15" ht="15.75" thickBot="1" x14ac:dyDescent="0.25">
      <c r="A84" s="2">
        <v>2</v>
      </c>
      <c r="B84" s="3"/>
      <c r="C84" s="4"/>
      <c r="D84" s="108" t="s">
        <v>165</v>
      </c>
      <c r="E84" s="257">
        <f>E85</f>
        <v>0</v>
      </c>
      <c r="F84" s="10"/>
      <c r="G84" s="10"/>
      <c r="H84" s="6"/>
      <c r="I84" s="470"/>
      <c r="J84" s="432"/>
      <c r="K84" s="432"/>
      <c r="L84" s="433"/>
      <c r="M84" s="434"/>
      <c r="N84" s="433"/>
      <c r="O84" s="434"/>
    </row>
    <row r="85" spans="1:15" x14ac:dyDescent="0.2">
      <c r="A85" s="88" t="s">
        <v>85</v>
      </c>
      <c r="B85" s="91"/>
      <c r="C85" s="89"/>
      <c r="D85" s="89" t="s">
        <v>165</v>
      </c>
      <c r="E85" s="259">
        <f>SUM(H86:H90)</f>
        <v>0</v>
      </c>
      <c r="F85" s="260"/>
      <c r="G85" s="260"/>
      <c r="H85" s="261"/>
      <c r="I85" s="471"/>
      <c r="J85" s="436"/>
      <c r="K85" s="436"/>
      <c r="L85" s="437"/>
      <c r="M85" s="438"/>
      <c r="N85" s="437"/>
      <c r="O85" s="438"/>
    </row>
    <row r="86" spans="1:15" ht="28.5" x14ac:dyDescent="0.2">
      <c r="A86" s="302" t="s">
        <v>14</v>
      </c>
      <c r="B86" s="302" t="s">
        <v>29</v>
      </c>
      <c r="C86" s="264" t="s">
        <v>166</v>
      </c>
      <c r="D86" s="264" t="s">
        <v>167</v>
      </c>
      <c r="E86" s="264" t="s">
        <v>52</v>
      </c>
      <c r="F86" s="303" t="e">
        <f>#REF!</f>
        <v>#REF!</v>
      </c>
      <c r="G86" s="472" t="s">
        <v>165</v>
      </c>
      <c r="H86" s="304">
        <f>ORÇAMENTO!J43</f>
        <v>0</v>
      </c>
      <c r="I86" s="473" t="s">
        <v>569</v>
      </c>
      <c r="J86" s="443">
        <v>3</v>
      </c>
      <c r="K86" s="444" t="s">
        <v>626</v>
      </c>
      <c r="L86" s="443">
        <v>258</v>
      </c>
      <c r="M86" s="445">
        <f>L86*ORÇAMENTO!$I$43</f>
        <v>0</v>
      </c>
      <c r="N86" s="443">
        <v>2</v>
      </c>
      <c r="O86" s="446" t="e">
        <f t="shared" si="1"/>
        <v>#DIV/0!</v>
      </c>
    </row>
    <row r="87" spans="1:15" ht="14.25" x14ac:dyDescent="0.2">
      <c r="A87" s="265" t="s">
        <v>15</v>
      </c>
      <c r="B87" s="265" t="s">
        <v>56</v>
      </c>
      <c r="C87" s="263">
        <v>1619003</v>
      </c>
      <c r="D87" s="263" t="s">
        <v>523</v>
      </c>
      <c r="E87" s="263" t="s">
        <v>168</v>
      </c>
      <c r="F87" s="266" t="e">
        <f>#REF!</f>
        <v>#REF!</v>
      </c>
      <c r="G87" s="276" t="s">
        <v>165</v>
      </c>
      <c r="H87" s="267">
        <f>ORÇAMENTO!J44</f>
        <v>0</v>
      </c>
      <c r="I87" s="474" t="s">
        <v>569</v>
      </c>
      <c r="J87" s="443">
        <v>3</v>
      </c>
      <c r="K87" s="444" t="s">
        <v>626</v>
      </c>
      <c r="L87" s="443">
        <v>222.37</v>
      </c>
      <c r="M87" s="445">
        <f>L87*ORÇAMENTO!I44</f>
        <v>0</v>
      </c>
      <c r="N87" s="443">
        <v>2</v>
      </c>
      <c r="O87" s="446" t="e">
        <f t="shared" si="1"/>
        <v>#DIV/0!</v>
      </c>
    </row>
    <row r="88" spans="1:15" ht="42.75" x14ac:dyDescent="0.2">
      <c r="A88" s="265" t="s">
        <v>16</v>
      </c>
      <c r="B88" s="265" t="s">
        <v>29</v>
      </c>
      <c r="C88" s="263" t="s">
        <v>216</v>
      </c>
      <c r="D88" s="263" t="s">
        <v>104</v>
      </c>
      <c r="E88" s="263" t="s">
        <v>42</v>
      </c>
      <c r="F88" s="266" t="e">
        <f>#REF!</f>
        <v>#REF!</v>
      </c>
      <c r="G88" s="276" t="s">
        <v>165</v>
      </c>
      <c r="H88" s="267">
        <f>ORÇAMENTO!J45</f>
        <v>0</v>
      </c>
      <c r="I88" s="474" t="s">
        <v>569</v>
      </c>
      <c r="J88" s="443">
        <v>3</v>
      </c>
      <c r="K88" s="444" t="s">
        <v>626</v>
      </c>
      <c r="L88" s="443">
        <v>15.1</v>
      </c>
      <c r="M88" s="445">
        <f>L88*ORÇAMENTO!I45</f>
        <v>0</v>
      </c>
      <c r="N88" s="443">
        <v>2</v>
      </c>
      <c r="O88" s="446" t="e">
        <f t="shared" si="1"/>
        <v>#DIV/0!</v>
      </c>
    </row>
    <row r="89" spans="1:15" ht="28.5" x14ac:dyDescent="0.2">
      <c r="A89" s="265" t="s">
        <v>17</v>
      </c>
      <c r="B89" s="265" t="s">
        <v>29</v>
      </c>
      <c r="C89" s="263" t="s">
        <v>43</v>
      </c>
      <c r="D89" s="263" t="s">
        <v>44</v>
      </c>
      <c r="E89" s="263" t="s">
        <v>45</v>
      </c>
      <c r="F89" s="266" t="e">
        <f>#REF!</f>
        <v>#REF!</v>
      </c>
      <c r="G89" s="284" t="s">
        <v>165</v>
      </c>
      <c r="H89" s="267">
        <f>ORÇAMENTO!J46</f>
        <v>0</v>
      </c>
      <c r="I89" s="474" t="s">
        <v>569</v>
      </c>
      <c r="J89" s="443">
        <v>3</v>
      </c>
      <c r="K89" s="444" t="s">
        <v>626</v>
      </c>
      <c r="L89" s="458">
        <v>2767.98</v>
      </c>
      <c r="M89" s="445">
        <f>L89*ORÇAMENTO!I46</f>
        <v>0</v>
      </c>
      <c r="N89" s="443">
        <v>2</v>
      </c>
      <c r="O89" s="446" t="e">
        <f t="shared" si="1"/>
        <v>#DIV/0!</v>
      </c>
    </row>
    <row r="90" spans="1:15" ht="29.25" thickBot="1" x14ac:dyDescent="0.25">
      <c r="A90" s="310" t="s">
        <v>18</v>
      </c>
      <c r="B90" s="310" t="s">
        <v>32</v>
      </c>
      <c r="C90" s="284">
        <v>4064000</v>
      </c>
      <c r="D90" s="284" t="s">
        <v>522</v>
      </c>
      <c r="E90" s="284" t="s">
        <v>169</v>
      </c>
      <c r="F90" s="285" t="e">
        <f>#REF!</f>
        <v>#REF!</v>
      </c>
      <c r="G90" s="341" t="s">
        <v>165</v>
      </c>
      <c r="H90" s="288">
        <f>ORÇAMENTO!J47</f>
        <v>0</v>
      </c>
      <c r="I90" s="475" t="s">
        <v>569</v>
      </c>
      <c r="J90" s="443">
        <v>3</v>
      </c>
      <c r="K90" s="444" t="s">
        <v>626</v>
      </c>
      <c r="L90" s="443">
        <v>583.82000000000005</v>
      </c>
      <c r="M90" s="445">
        <f>L90*ORÇAMENTO!I47</f>
        <v>0</v>
      </c>
      <c r="N90" s="443">
        <v>2</v>
      </c>
      <c r="O90" s="446" t="e">
        <f t="shared" si="1"/>
        <v>#DIV/0!</v>
      </c>
    </row>
    <row r="91" spans="1:15" ht="15.75" thickBot="1" x14ac:dyDescent="0.25">
      <c r="A91" s="2">
        <v>3</v>
      </c>
      <c r="B91" s="3"/>
      <c r="C91" s="4"/>
      <c r="D91" s="108" t="s">
        <v>66</v>
      </c>
      <c r="E91" s="257">
        <f>E92+E95+E144</f>
        <v>0</v>
      </c>
      <c r="F91" s="10"/>
      <c r="G91" s="10"/>
      <c r="H91" s="6"/>
      <c r="I91" s="470"/>
      <c r="J91" s="432"/>
      <c r="K91" s="432"/>
      <c r="L91" s="433"/>
      <c r="M91" s="434"/>
      <c r="N91" s="433"/>
      <c r="O91" s="434"/>
    </row>
    <row r="92" spans="1:15" x14ac:dyDescent="0.2">
      <c r="A92" s="92" t="s">
        <v>222</v>
      </c>
      <c r="B92" s="93"/>
      <c r="C92" s="94"/>
      <c r="D92" s="94" t="s">
        <v>491</v>
      </c>
      <c r="E92" s="259">
        <f>SUM(H93:H94)</f>
        <v>0</v>
      </c>
      <c r="F92" s="260"/>
      <c r="G92" s="260"/>
      <c r="H92" s="261"/>
      <c r="I92" s="471"/>
      <c r="J92" s="436"/>
      <c r="K92" s="436"/>
      <c r="L92" s="437"/>
      <c r="M92" s="438"/>
      <c r="N92" s="437"/>
      <c r="O92" s="438"/>
    </row>
    <row r="93" spans="1:15" ht="12.75" customHeight="1" x14ac:dyDescent="0.2">
      <c r="A93" s="310" t="s">
        <v>471</v>
      </c>
      <c r="B93" s="310" t="s">
        <v>179</v>
      </c>
      <c r="C93" s="310" t="s">
        <v>462</v>
      </c>
      <c r="D93" s="284" t="s">
        <v>484</v>
      </c>
      <c r="E93" s="284" t="s">
        <v>35</v>
      </c>
      <c r="F93" s="285" t="e">
        <f>#REF!</f>
        <v>#REF!</v>
      </c>
      <c r="G93" s="284" t="s">
        <v>491</v>
      </c>
      <c r="H93" s="282">
        <f>ORÇAMENTO!J50</f>
        <v>0</v>
      </c>
      <c r="I93" s="474" t="s">
        <v>569</v>
      </c>
      <c r="J93" s="443">
        <v>1</v>
      </c>
      <c r="K93" s="444" t="s">
        <v>624</v>
      </c>
      <c r="L93" s="443">
        <v>1</v>
      </c>
      <c r="M93" s="445">
        <f>L93*ORÇAMENTO!I50</f>
        <v>0</v>
      </c>
      <c r="N93" s="443">
        <v>9</v>
      </c>
      <c r="O93" s="446" t="e">
        <f t="shared" si="1"/>
        <v>#DIV/0!</v>
      </c>
    </row>
    <row r="94" spans="1:15" ht="12.75" customHeight="1" x14ac:dyDescent="0.2">
      <c r="A94" s="271" t="s">
        <v>472</v>
      </c>
      <c r="B94" s="271" t="s">
        <v>179</v>
      </c>
      <c r="C94" s="271" t="s">
        <v>497</v>
      </c>
      <c r="D94" s="270" t="s">
        <v>463</v>
      </c>
      <c r="E94" s="270" t="s">
        <v>35</v>
      </c>
      <c r="F94" s="272" t="e">
        <f>#REF!</f>
        <v>#REF!</v>
      </c>
      <c r="G94" s="284" t="s">
        <v>491</v>
      </c>
      <c r="H94" s="282">
        <f>ORÇAMENTO!J51</f>
        <v>0</v>
      </c>
      <c r="I94" s="475" t="s">
        <v>569</v>
      </c>
      <c r="J94" s="443">
        <v>1</v>
      </c>
      <c r="K94" s="444" t="s">
        <v>624</v>
      </c>
      <c r="L94" s="443">
        <v>2</v>
      </c>
      <c r="M94" s="445">
        <f>L94*ORÇAMENTO!I51</f>
        <v>0</v>
      </c>
      <c r="N94" s="443">
        <v>9</v>
      </c>
      <c r="O94" s="446" t="e">
        <f t="shared" si="1"/>
        <v>#DIV/0!</v>
      </c>
    </row>
    <row r="95" spans="1:15" x14ac:dyDescent="0.2">
      <c r="A95" s="96" t="s">
        <v>222</v>
      </c>
      <c r="B95" s="97"/>
      <c r="C95" s="98"/>
      <c r="D95" s="98" t="s">
        <v>102</v>
      </c>
      <c r="E95" s="259">
        <f>SUM(H96:H141)</f>
        <v>0</v>
      </c>
      <c r="F95" s="260"/>
      <c r="G95" s="260"/>
      <c r="H95" s="261"/>
      <c r="I95" s="468"/>
      <c r="J95" s="436"/>
      <c r="K95" s="436"/>
      <c r="L95" s="437"/>
      <c r="M95" s="438"/>
      <c r="N95" s="437"/>
      <c r="O95" s="438"/>
    </row>
    <row r="96" spans="1:15" x14ac:dyDescent="0.2">
      <c r="A96" s="439" t="s">
        <v>473</v>
      </c>
      <c r="B96" s="439" t="s">
        <v>32</v>
      </c>
      <c r="C96" s="439" t="s">
        <v>172</v>
      </c>
      <c r="D96" s="439" t="s">
        <v>173</v>
      </c>
      <c r="E96" s="439" t="s">
        <v>31</v>
      </c>
      <c r="F96" s="440" t="e">
        <f>#REF!</f>
        <v>#REF!</v>
      </c>
      <c r="G96" s="439" t="s">
        <v>102</v>
      </c>
      <c r="H96" s="441">
        <f>ORÇAMENTO!J53</f>
        <v>0</v>
      </c>
      <c r="I96" s="457" t="s">
        <v>569</v>
      </c>
      <c r="J96" s="443">
        <v>1</v>
      </c>
      <c r="K96" s="444" t="s">
        <v>624</v>
      </c>
      <c r="L96" s="458">
        <v>2263.73</v>
      </c>
      <c r="M96" s="445">
        <f>L96*ORÇAMENTO!$I$53</f>
        <v>0</v>
      </c>
      <c r="N96" s="443">
        <v>6</v>
      </c>
      <c r="O96" s="446" t="e">
        <f t="shared" si="1"/>
        <v>#DIV/0!</v>
      </c>
    </row>
    <row r="97" spans="1:15" x14ac:dyDescent="0.2">
      <c r="A97" s="447"/>
      <c r="B97" s="447"/>
      <c r="C97" s="447"/>
      <c r="D97" s="447"/>
      <c r="E97" s="447"/>
      <c r="F97" s="448"/>
      <c r="G97" s="447"/>
      <c r="H97" s="449"/>
      <c r="I97" s="450"/>
      <c r="J97" s="443">
        <v>2</v>
      </c>
      <c r="K97" s="444" t="s">
        <v>625</v>
      </c>
      <c r="L97" s="458">
        <v>2263.73</v>
      </c>
      <c r="M97" s="445">
        <f>L97*ORÇAMENTO!$I$53</f>
        <v>0</v>
      </c>
      <c r="N97" s="443">
        <v>9</v>
      </c>
      <c r="O97" s="446" t="e">
        <f t="shared" si="1"/>
        <v>#DIV/0!</v>
      </c>
    </row>
    <row r="98" spans="1:15" ht="17.25" customHeight="1" x14ac:dyDescent="0.2">
      <c r="A98" s="451"/>
      <c r="B98" s="451"/>
      <c r="C98" s="451"/>
      <c r="D98" s="451"/>
      <c r="E98" s="451"/>
      <c r="F98" s="464"/>
      <c r="G98" s="451"/>
      <c r="H98" s="452"/>
      <c r="I98" s="450"/>
      <c r="J98" s="443">
        <v>3</v>
      </c>
      <c r="K98" s="444" t="s">
        <v>626</v>
      </c>
      <c r="L98" s="458">
        <v>2263.73</v>
      </c>
      <c r="M98" s="445">
        <f>L98*ORÇAMENTO!$I$53</f>
        <v>0</v>
      </c>
      <c r="N98" s="443">
        <v>12</v>
      </c>
      <c r="O98" s="446" t="e">
        <f t="shared" si="1"/>
        <v>#DIV/0!</v>
      </c>
    </row>
    <row r="99" spans="1:15" ht="12.75" customHeight="1" x14ac:dyDescent="0.2">
      <c r="A99" s="455" t="s">
        <v>223</v>
      </c>
      <c r="B99" s="455" t="s">
        <v>32</v>
      </c>
      <c r="C99" s="455">
        <v>7103011</v>
      </c>
      <c r="D99" s="455" t="s">
        <v>519</v>
      </c>
      <c r="E99" s="455" t="s">
        <v>35</v>
      </c>
      <c r="F99" s="454" t="e">
        <f>+#REF!</f>
        <v>#REF!</v>
      </c>
      <c r="G99" s="447" t="s">
        <v>102</v>
      </c>
      <c r="H99" s="456">
        <f>ORÇAMENTO!J54</f>
        <v>0</v>
      </c>
      <c r="I99" s="465" t="s">
        <v>569</v>
      </c>
      <c r="J99" s="443">
        <v>1</v>
      </c>
      <c r="K99" s="444" t="s">
        <v>624</v>
      </c>
      <c r="L99" s="443">
        <v>203</v>
      </c>
      <c r="M99" s="445">
        <f>L99*ORÇAMENTO!$I$54</f>
        <v>0</v>
      </c>
      <c r="N99" s="443">
        <v>6</v>
      </c>
      <c r="O99" s="446" t="e">
        <f t="shared" si="1"/>
        <v>#DIV/0!</v>
      </c>
    </row>
    <row r="100" spans="1:15" ht="12.75" customHeight="1" x14ac:dyDescent="0.2">
      <c r="A100" s="447"/>
      <c r="B100" s="447"/>
      <c r="C100" s="447"/>
      <c r="D100" s="447"/>
      <c r="E100" s="447"/>
      <c r="F100" s="448"/>
      <c r="G100" s="447"/>
      <c r="H100" s="449"/>
      <c r="I100" s="466"/>
      <c r="J100" s="443">
        <v>2</v>
      </c>
      <c r="K100" s="444" t="s">
        <v>625</v>
      </c>
      <c r="L100" s="443">
        <v>203</v>
      </c>
      <c r="M100" s="445">
        <f>L100*ORÇAMENTO!$I$54</f>
        <v>0</v>
      </c>
      <c r="N100" s="443">
        <v>9</v>
      </c>
      <c r="O100" s="446" t="e">
        <f t="shared" si="1"/>
        <v>#DIV/0!</v>
      </c>
    </row>
    <row r="101" spans="1:15" ht="12.75" customHeight="1" x14ac:dyDescent="0.2">
      <c r="A101" s="451"/>
      <c r="B101" s="451"/>
      <c r="C101" s="451"/>
      <c r="D101" s="451"/>
      <c r="E101" s="451"/>
      <c r="F101" s="464"/>
      <c r="G101" s="451"/>
      <c r="H101" s="452"/>
      <c r="I101" s="467"/>
      <c r="J101" s="443">
        <v>3</v>
      </c>
      <c r="K101" s="444" t="s">
        <v>626</v>
      </c>
      <c r="L101" s="443">
        <v>203</v>
      </c>
      <c r="M101" s="445">
        <f>L101*ORÇAMENTO!$I$54</f>
        <v>0</v>
      </c>
      <c r="N101" s="443">
        <v>12</v>
      </c>
      <c r="O101" s="446" t="e">
        <f t="shared" si="1"/>
        <v>#DIV/0!</v>
      </c>
    </row>
    <row r="102" spans="1:15" ht="12.75" customHeight="1" x14ac:dyDescent="0.2">
      <c r="A102" s="455" t="s">
        <v>474</v>
      </c>
      <c r="B102" s="455" t="s">
        <v>32</v>
      </c>
      <c r="C102" s="455">
        <v>7104011</v>
      </c>
      <c r="D102" s="455" t="s">
        <v>538</v>
      </c>
      <c r="E102" s="455" t="s">
        <v>52</v>
      </c>
      <c r="F102" s="454" t="e">
        <f>#REF!</f>
        <v>#REF!</v>
      </c>
      <c r="G102" s="447" t="s">
        <v>102</v>
      </c>
      <c r="H102" s="456">
        <f>ORÇAMENTO!J55</f>
        <v>0</v>
      </c>
      <c r="I102" s="466" t="s">
        <v>569</v>
      </c>
      <c r="J102" s="443">
        <v>1</v>
      </c>
      <c r="K102" s="444" t="s">
        <v>624</v>
      </c>
      <c r="L102" s="443">
        <v>203</v>
      </c>
      <c r="M102" s="445">
        <f>L102*ORÇAMENTO!$I$55</f>
        <v>0</v>
      </c>
      <c r="N102" s="443">
        <v>6</v>
      </c>
      <c r="O102" s="446" t="e">
        <f t="shared" si="1"/>
        <v>#DIV/0!</v>
      </c>
    </row>
    <row r="103" spans="1:15" ht="12.75" customHeight="1" x14ac:dyDescent="0.2">
      <c r="A103" s="447"/>
      <c r="B103" s="447"/>
      <c r="C103" s="447"/>
      <c r="D103" s="447"/>
      <c r="E103" s="447"/>
      <c r="F103" s="448"/>
      <c r="G103" s="447"/>
      <c r="H103" s="449"/>
      <c r="I103" s="466"/>
      <c r="J103" s="443">
        <v>2</v>
      </c>
      <c r="K103" s="444" t="s">
        <v>625</v>
      </c>
      <c r="L103" s="443">
        <v>203</v>
      </c>
      <c r="M103" s="445">
        <f>L103*ORÇAMENTO!$I$55</f>
        <v>0</v>
      </c>
      <c r="N103" s="443">
        <v>9</v>
      </c>
      <c r="O103" s="446" t="e">
        <f t="shared" si="1"/>
        <v>#DIV/0!</v>
      </c>
    </row>
    <row r="104" spans="1:15" ht="12.75" customHeight="1" x14ac:dyDescent="0.2">
      <c r="A104" s="451"/>
      <c r="B104" s="451"/>
      <c r="C104" s="451"/>
      <c r="D104" s="451"/>
      <c r="E104" s="451"/>
      <c r="F104" s="464"/>
      <c r="G104" s="451"/>
      <c r="H104" s="452"/>
      <c r="I104" s="467"/>
      <c r="J104" s="443">
        <v>3</v>
      </c>
      <c r="K104" s="444" t="s">
        <v>626</v>
      </c>
      <c r="L104" s="443">
        <v>203</v>
      </c>
      <c r="M104" s="445">
        <f>L104*ORÇAMENTO!$I$55</f>
        <v>0</v>
      </c>
      <c r="N104" s="443">
        <v>12</v>
      </c>
      <c r="O104" s="446" t="e">
        <f t="shared" si="1"/>
        <v>#DIV/0!</v>
      </c>
    </row>
    <row r="105" spans="1:15" ht="12.75" customHeight="1" x14ac:dyDescent="0.2">
      <c r="A105" s="455" t="s">
        <v>475</v>
      </c>
      <c r="B105" s="455" t="s">
        <v>179</v>
      </c>
      <c r="C105" s="455" t="s">
        <v>533</v>
      </c>
      <c r="D105" s="455" t="s">
        <v>525</v>
      </c>
      <c r="E105" s="455" t="s">
        <v>31</v>
      </c>
      <c r="F105" s="454" t="e">
        <f>#REF!</f>
        <v>#REF!</v>
      </c>
      <c r="G105" s="447" t="s">
        <v>102</v>
      </c>
      <c r="H105" s="456">
        <f>ORÇAMENTO!J56</f>
        <v>0</v>
      </c>
      <c r="I105" s="450" t="s">
        <v>569</v>
      </c>
      <c r="J105" s="443">
        <v>1</v>
      </c>
      <c r="K105" s="444" t="s">
        <v>624</v>
      </c>
      <c r="L105" s="443">
        <v>172.47</v>
      </c>
      <c r="M105" s="445">
        <f>L105*ORÇAMENTO!$I$56</f>
        <v>0</v>
      </c>
      <c r="N105" s="443">
        <v>6</v>
      </c>
      <c r="O105" s="446" t="e">
        <f t="shared" si="1"/>
        <v>#DIV/0!</v>
      </c>
    </row>
    <row r="106" spans="1:15" ht="12.75" customHeight="1" x14ac:dyDescent="0.2">
      <c r="A106" s="447"/>
      <c r="B106" s="447"/>
      <c r="C106" s="447"/>
      <c r="D106" s="447"/>
      <c r="E106" s="447"/>
      <c r="F106" s="448"/>
      <c r="G106" s="447"/>
      <c r="H106" s="449"/>
      <c r="I106" s="450"/>
      <c r="J106" s="443">
        <v>2</v>
      </c>
      <c r="K106" s="444" t="s">
        <v>625</v>
      </c>
      <c r="L106" s="443">
        <v>172.47</v>
      </c>
      <c r="M106" s="445">
        <f>L106*ORÇAMENTO!$I$56</f>
        <v>0</v>
      </c>
      <c r="N106" s="443">
        <v>9</v>
      </c>
      <c r="O106" s="446" t="e">
        <f t="shared" si="1"/>
        <v>#DIV/0!</v>
      </c>
    </row>
    <row r="107" spans="1:15" ht="12.75" customHeight="1" x14ac:dyDescent="0.2">
      <c r="A107" s="451"/>
      <c r="B107" s="451"/>
      <c r="C107" s="451"/>
      <c r="D107" s="451"/>
      <c r="E107" s="451"/>
      <c r="F107" s="464"/>
      <c r="G107" s="447"/>
      <c r="H107" s="452"/>
      <c r="I107" s="450"/>
      <c r="J107" s="443">
        <v>3</v>
      </c>
      <c r="K107" s="444" t="s">
        <v>626</v>
      </c>
      <c r="L107" s="443">
        <v>172.48</v>
      </c>
      <c r="M107" s="445">
        <f>L107*ORÇAMENTO!$I$56</f>
        <v>0</v>
      </c>
      <c r="N107" s="443">
        <v>12</v>
      </c>
      <c r="O107" s="446" t="e">
        <f t="shared" si="1"/>
        <v>#DIV/0!</v>
      </c>
    </row>
    <row r="108" spans="1:15" ht="12.75" customHeight="1" x14ac:dyDescent="0.2">
      <c r="A108" s="455" t="s">
        <v>476</v>
      </c>
      <c r="B108" s="455" t="s">
        <v>56</v>
      </c>
      <c r="C108" s="455" t="s">
        <v>217</v>
      </c>
      <c r="D108" s="455" t="s">
        <v>218</v>
      </c>
      <c r="E108" s="455" t="s">
        <v>219</v>
      </c>
      <c r="F108" s="454" t="e">
        <f>#REF!</f>
        <v>#REF!</v>
      </c>
      <c r="G108" s="455" t="s">
        <v>102</v>
      </c>
      <c r="H108" s="456">
        <f>ORÇAMENTO!J57</f>
        <v>0</v>
      </c>
      <c r="I108" s="465" t="s">
        <v>569</v>
      </c>
      <c r="J108" s="443">
        <v>1</v>
      </c>
      <c r="K108" s="444" t="s">
        <v>624</v>
      </c>
      <c r="L108" s="443">
        <v>681.27</v>
      </c>
      <c r="M108" s="445">
        <f>L108*ORÇAMENTO!$I$57</f>
        <v>0</v>
      </c>
      <c r="N108" s="443">
        <v>6</v>
      </c>
      <c r="O108" s="446" t="e">
        <f t="shared" si="1"/>
        <v>#DIV/0!</v>
      </c>
    </row>
    <row r="109" spans="1:15" ht="12.75" customHeight="1" x14ac:dyDescent="0.2">
      <c r="A109" s="447"/>
      <c r="B109" s="447"/>
      <c r="C109" s="447"/>
      <c r="D109" s="447"/>
      <c r="E109" s="447"/>
      <c r="F109" s="448"/>
      <c r="G109" s="447"/>
      <c r="H109" s="449"/>
      <c r="I109" s="466"/>
      <c r="J109" s="443">
        <v>2</v>
      </c>
      <c r="K109" s="444" t="s">
        <v>625</v>
      </c>
      <c r="L109" s="443">
        <v>681.27</v>
      </c>
      <c r="M109" s="445">
        <f>L109*ORÇAMENTO!$I$57</f>
        <v>0</v>
      </c>
      <c r="N109" s="443">
        <v>9</v>
      </c>
      <c r="O109" s="446" t="e">
        <f t="shared" si="1"/>
        <v>#DIV/0!</v>
      </c>
    </row>
    <row r="110" spans="1:15" ht="12.75" customHeight="1" x14ac:dyDescent="0.2">
      <c r="A110" s="451"/>
      <c r="B110" s="451"/>
      <c r="C110" s="451"/>
      <c r="D110" s="451"/>
      <c r="E110" s="451"/>
      <c r="F110" s="464"/>
      <c r="G110" s="451"/>
      <c r="H110" s="452"/>
      <c r="I110" s="467"/>
      <c r="J110" s="443">
        <v>3</v>
      </c>
      <c r="K110" s="444" t="s">
        <v>626</v>
      </c>
      <c r="L110" s="443">
        <v>681.28</v>
      </c>
      <c r="M110" s="445">
        <f>L110*ORÇAMENTO!$I$57</f>
        <v>0</v>
      </c>
      <c r="N110" s="443">
        <v>12</v>
      </c>
      <c r="O110" s="446" t="e">
        <f t="shared" si="1"/>
        <v>#DIV/0!</v>
      </c>
    </row>
    <row r="111" spans="1:15" ht="12.75" customHeight="1" x14ac:dyDescent="0.2">
      <c r="A111" s="455" t="s">
        <v>477</v>
      </c>
      <c r="B111" s="455" t="s">
        <v>32</v>
      </c>
      <c r="C111" s="455" t="s">
        <v>69</v>
      </c>
      <c r="D111" s="455" t="s">
        <v>70</v>
      </c>
      <c r="E111" s="455" t="s">
        <v>42</v>
      </c>
      <c r="F111" s="454" t="e">
        <f>#REF!</f>
        <v>#REF!</v>
      </c>
      <c r="G111" s="447" t="s">
        <v>102</v>
      </c>
      <c r="H111" s="456">
        <f>ORÇAMENTO!J58</f>
        <v>0</v>
      </c>
      <c r="I111" s="465" t="s">
        <v>569</v>
      </c>
      <c r="J111" s="443">
        <v>1</v>
      </c>
      <c r="K111" s="444" t="s">
        <v>624</v>
      </c>
      <c r="L111" s="443">
        <v>21.56</v>
      </c>
      <c r="M111" s="445">
        <f>L111*ORÇAMENTO!$I$58</f>
        <v>0</v>
      </c>
      <c r="N111" s="443">
        <v>6</v>
      </c>
      <c r="O111" s="446" t="e">
        <f t="shared" si="1"/>
        <v>#DIV/0!</v>
      </c>
    </row>
    <row r="112" spans="1:15" ht="12.75" customHeight="1" x14ac:dyDescent="0.2">
      <c r="A112" s="447"/>
      <c r="B112" s="447"/>
      <c r="C112" s="447"/>
      <c r="D112" s="447"/>
      <c r="E112" s="447"/>
      <c r="F112" s="448"/>
      <c r="G112" s="447"/>
      <c r="H112" s="449"/>
      <c r="I112" s="466"/>
      <c r="J112" s="443">
        <v>2</v>
      </c>
      <c r="K112" s="444" t="s">
        <v>625</v>
      </c>
      <c r="L112" s="443">
        <v>21.56</v>
      </c>
      <c r="M112" s="445">
        <f>L112*ORÇAMENTO!$I$58</f>
        <v>0</v>
      </c>
      <c r="N112" s="443">
        <v>9</v>
      </c>
      <c r="O112" s="446" t="e">
        <f t="shared" si="1"/>
        <v>#DIV/0!</v>
      </c>
    </row>
    <row r="113" spans="1:15" ht="12.75" customHeight="1" x14ac:dyDescent="0.2">
      <c r="A113" s="451"/>
      <c r="B113" s="451"/>
      <c r="C113" s="451"/>
      <c r="D113" s="451"/>
      <c r="E113" s="451"/>
      <c r="F113" s="464"/>
      <c r="G113" s="447"/>
      <c r="H113" s="452"/>
      <c r="I113" s="467"/>
      <c r="J113" s="443">
        <v>3</v>
      </c>
      <c r="K113" s="444" t="s">
        <v>626</v>
      </c>
      <c r="L113" s="443">
        <v>21.56</v>
      </c>
      <c r="M113" s="445">
        <f>L113*ORÇAMENTO!$I$58</f>
        <v>0</v>
      </c>
      <c r="N113" s="443">
        <v>12</v>
      </c>
      <c r="O113" s="446" t="e">
        <f t="shared" si="1"/>
        <v>#DIV/0!</v>
      </c>
    </row>
    <row r="114" spans="1:15" ht="12.75" customHeight="1" x14ac:dyDescent="0.2">
      <c r="A114" s="455" t="s">
        <v>478</v>
      </c>
      <c r="B114" s="455" t="s">
        <v>32</v>
      </c>
      <c r="C114" s="455" t="s">
        <v>92</v>
      </c>
      <c r="D114" s="455" t="s">
        <v>13</v>
      </c>
      <c r="E114" s="455" t="s">
        <v>42</v>
      </c>
      <c r="F114" s="454" t="e">
        <f>#REF!</f>
        <v>#REF!</v>
      </c>
      <c r="G114" s="455" t="s">
        <v>102</v>
      </c>
      <c r="H114" s="456">
        <f>ORÇAMENTO!J59</f>
        <v>0</v>
      </c>
      <c r="I114" s="465" t="s">
        <v>569</v>
      </c>
      <c r="J114" s="443">
        <v>1</v>
      </c>
      <c r="K114" s="444" t="s">
        <v>624</v>
      </c>
      <c r="L114" s="458">
        <v>1164.2</v>
      </c>
      <c r="M114" s="445">
        <f>L114*ORÇAMENTO!$I$59</f>
        <v>0</v>
      </c>
      <c r="N114" s="443">
        <v>6</v>
      </c>
      <c r="O114" s="446" t="e">
        <f t="shared" si="1"/>
        <v>#DIV/0!</v>
      </c>
    </row>
    <row r="115" spans="1:15" ht="12.75" customHeight="1" x14ac:dyDescent="0.2">
      <c r="A115" s="447"/>
      <c r="B115" s="447"/>
      <c r="C115" s="447"/>
      <c r="D115" s="447"/>
      <c r="E115" s="447"/>
      <c r="F115" s="448"/>
      <c r="G115" s="447"/>
      <c r="H115" s="449"/>
      <c r="I115" s="466"/>
      <c r="J115" s="443">
        <v>2</v>
      </c>
      <c r="K115" s="444" t="s">
        <v>625</v>
      </c>
      <c r="L115" s="458">
        <v>1164.2</v>
      </c>
      <c r="M115" s="445">
        <f>L115*ORÇAMENTO!$I$59</f>
        <v>0</v>
      </c>
      <c r="N115" s="443">
        <v>9</v>
      </c>
      <c r="O115" s="446" t="e">
        <f t="shared" si="1"/>
        <v>#DIV/0!</v>
      </c>
    </row>
    <row r="116" spans="1:15" ht="12.75" customHeight="1" x14ac:dyDescent="0.2">
      <c r="A116" s="451"/>
      <c r="B116" s="451"/>
      <c r="C116" s="451"/>
      <c r="D116" s="451"/>
      <c r="E116" s="451"/>
      <c r="F116" s="464"/>
      <c r="G116" s="451"/>
      <c r="H116" s="452"/>
      <c r="I116" s="467"/>
      <c r="J116" s="443">
        <v>3</v>
      </c>
      <c r="K116" s="444" t="s">
        <v>626</v>
      </c>
      <c r="L116" s="458">
        <v>1164.21</v>
      </c>
      <c r="M116" s="445">
        <f>L116*ORÇAMENTO!$I$59</f>
        <v>0</v>
      </c>
      <c r="N116" s="443">
        <v>12</v>
      </c>
      <c r="O116" s="446" t="e">
        <f t="shared" si="1"/>
        <v>#DIV/0!</v>
      </c>
    </row>
    <row r="117" spans="1:15" ht="12.75" customHeight="1" x14ac:dyDescent="0.2">
      <c r="A117" s="455" t="s">
        <v>479</v>
      </c>
      <c r="B117" s="455" t="s">
        <v>179</v>
      </c>
      <c r="C117" s="455" t="s">
        <v>535</v>
      </c>
      <c r="D117" s="455" t="s">
        <v>534</v>
      </c>
      <c r="E117" s="455" t="s">
        <v>35</v>
      </c>
      <c r="F117" s="454">
        <v>1</v>
      </c>
      <c r="G117" s="447" t="s">
        <v>102</v>
      </c>
      <c r="H117" s="456">
        <f>ORÇAMENTO!J60</f>
        <v>0</v>
      </c>
      <c r="I117" s="465" t="s">
        <v>569</v>
      </c>
      <c r="J117" s="443">
        <v>1</v>
      </c>
      <c r="K117" s="444" t="s">
        <v>624</v>
      </c>
      <c r="L117" s="458">
        <v>0.33</v>
      </c>
      <c r="M117" s="445">
        <f>L117*ORÇAMENTO!$I$60</f>
        <v>0</v>
      </c>
      <c r="N117" s="443">
        <v>6</v>
      </c>
      <c r="O117" s="446" t="e">
        <f t="shared" si="1"/>
        <v>#DIV/0!</v>
      </c>
    </row>
    <row r="118" spans="1:15" ht="12.75" customHeight="1" x14ac:dyDescent="0.2">
      <c r="A118" s="447"/>
      <c r="B118" s="447"/>
      <c r="C118" s="447"/>
      <c r="D118" s="447"/>
      <c r="E118" s="447"/>
      <c r="F118" s="448"/>
      <c r="G118" s="447"/>
      <c r="H118" s="449"/>
      <c r="I118" s="466"/>
      <c r="J118" s="443">
        <v>2</v>
      </c>
      <c r="K118" s="444" t="s">
        <v>625</v>
      </c>
      <c r="L118" s="458">
        <v>0.33</v>
      </c>
      <c r="M118" s="445">
        <f>L118*ORÇAMENTO!$I$60</f>
        <v>0</v>
      </c>
      <c r="N118" s="443">
        <v>9</v>
      </c>
      <c r="O118" s="446" t="e">
        <f t="shared" si="1"/>
        <v>#DIV/0!</v>
      </c>
    </row>
    <row r="119" spans="1:15" ht="12.75" customHeight="1" x14ac:dyDescent="0.2">
      <c r="A119" s="451"/>
      <c r="B119" s="451"/>
      <c r="C119" s="451"/>
      <c r="D119" s="451"/>
      <c r="E119" s="451"/>
      <c r="F119" s="464"/>
      <c r="G119" s="447"/>
      <c r="H119" s="452"/>
      <c r="I119" s="467"/>
      <c r="J119" s="443">
        <v>3</v>
      </c>
      <c r="K119" s="444" t="s">
        <v>626</v>
      </c>
      <c r="L119" s="458">
        <v>0.34</v>
      </c>
      <c r="M119" s="445">
        <f>L119*ORÇAMENTO!$I$60</f>
        <v>0</v>
      </c>
      <c r="N119" s="443">
        <v>12</v>
      </c>
      <c r="O119" s="446" t="e">
        <f t="shared" si="1"/>
        <v>#DIV/0!</v>
      </c>
    </row>
    <row r="120" spans="1:15" ht="12.75" customHeight="1" x14ac:dyDescent="0.2">
      <c r="A120" s="455" t="s">
        <v>480</v>
      </c>
      <c r="B120" s="455" t="s">
        <v>32</v>
      </c>
      <c r="C120" s="455">
        <v>6045000</v>
      </c>
      <c r="D120" s="455" t="s">
        <v>176</v>
      </c>
      <c r="E120" s="455" t="s">
        <v>31</v>
      </c>
      <c r="F120" s="454" t="e">
        <f>#REF!</f>
        <v>#REF!</v>
      </c>
      <c r="G120" s="455" t="s">
        <v>102</v>
      </c>
      <c r="H120" s="456">
        <f>ORÇAMENTO!J61</f>
        <v>0</v>
      </c>
      <c r="I120" s="450" t="s">
        <v>569</v>
      </c>
      <c r="J120" s="443">
        <v>1</v>
      </c>
      <c r="K120" s="444" t="s">
        <v>624</v>
      </c>
      <c r="L120" s="443">
        <v>72</v>
      </c>
      <c r="M120" s="445">
        <f>L120*ORÇAMENTO!$I$61</f>
        <v>0</v>
      </c>
      <c r="N120" s="443">
        <v>6</v>
      </c>
      <c r="O120" s="446" t="e">
        <f t="shared" si="1"/>
        <v>#DIV/0!</v>
      </c>
    </row>
    <row r="121" spans="1:15" ht="12.75" customHeight="1" x14ac:dyDescent="0.2">
      <c r="A121" s="447"/>
      <c r="B121" s="447"/>
      <c r="C121" s="447"/>
      <c r="D121" s="447"/>
      <c r="E121" s="447"/>
      <c r="F121" s="448"/>
      <c r="G121" s="447"/>
      <c r="H121" s="449"/>
      <c r="I121" s="450"/>
      <c r="J121" s="443">
        <v>2</v>
      </c>
      <c r="K121" s="444" t="s">
        <v>625</v>
      </c>
      <c r="L121" s="443">
        <v>72</v>
      </c>
      <c r="M121" s="445">
        <f>L121*ORÇAMENTO!$I$61</f>
        <v>0</v>
      </c>
      <c r="N121" s="443">
        <v>9</v>
      </c>
      <c r="O121" s="446" t="e">
        <f t="shared" si="1"/>
        <v>#DIV/0!</v>
      </c>
    </row>
    <row r="122" spans="1:15" ht="12.75" customHeight="1" x14ac:dyDescent="0.2">
      <c r="A122" s="451"/>
      <c r="B122" s="451"/>
      <c r="C122" s="451"/>
      <c r="D122" s="451"/>
      <c r="E122" s="451"/>
      <c r="F122" s="464"/>
      <c r="G122" s="451"/>
      <c r="H122" s="452"/>
      <c r="I122" s="450"/>
      <c r="J122" s="443">
        <v>3</v>
      </c>
      <c r="K122" s="444" t="s">
        <v>626</v>
      </c>
      <c r="L122" s="443">
        <v>72</v>
      </c>
      <c r="M122" s="445">
        <f>L122*ORÇAMENTO!$I$61</f>
        <v>0</v>
      </c>
      <c r="N122" s="443">
        <v>12</v>
      </c>
      <c r="O122" s="446" t="e">
        <f t="shared" si="1"/>
        <v>#DIV/0!</v>
      </c>
    </row>
    <row r="123" spans="1:15" ht="12.75" customHeight="1" x14ac:dyDescent="0.2">
      <c r="A123" s="447" t="s">
        <v>481</v>
      </c>
      <c r="B123" s="447" t="s">
        <v>32</v>
      </c>
      <c r="C123" s="447" t="s">
        <v>100</v>
      </c>
      <c r="D123" s="447" t="s">
        <v>101</v>
      </c>
      <c r="E123" s="447" t="s">
        <v>31</v>
      </c>
      <c r="F123" s="448" t="e">
        <f>#REF!</f>
        <v>#REF!</v>
      </c>
      <c r="G123" s="455" t="s">
        <v>102</v>
      </c>
      <c r="H123" s="449">
        <f>ORÇAMENTO!J62</f>
        <v>0</v>
      </c>
      <c r="I123" s="465" t="s">
        <v>569</v>
      </c>
      <c r="J123" s="443">
        <v>1</v>
      </c>
      <c r="K123" s="444" t="s">
        <v>624</v>
      </c>
      <c r="L123" s="458">
        <v>1293.56</v>
      </c>
      <c r="M123" s="445">
        <f>L123*ORÇAMENTO!$I$62</f>
        <v>0</v>
      </c>
      <c r="N123" s="443">
        <v>6</v>
      </c>
      <c r="O123" s="446" t="e">
        <f t="shared" si="1"/>
        <v>#DIV/0!</v>
      </c>
    </row>
    <row r="124" spans="1:15" ht="12.75" customHeight="1" x14ac:dyDescent="0.2">
      <c r="A124" s="447"/>
      <c r="B124" s="447"/>
      <c r="C124" s="447"/>
      <c r="D124" s="447"/>
      <c r="E124" s="447"/>
      <c r="F124" s="448"/>
      <c r="G124" s="447"/>
      <c r="H124" s="449"/>
      <c r="I124" s="466"/>
      <c r="J124" s="443">
        <v>2</v>
      </c>
      <c r="K124" s="444" t="s">
        <v>625</v>
      </c>
      <c r="L124" s="458">
        <v>1293.56</v>
      </c>
      <c r="M124" s="445">
        <f>L124*ORÇAMENTO!$I$62</f>
        <v>0</v>
      </c>
      <c r="N124" s="443">
        <v>9</v>
      </c>
      <c r="O124" s="446" t="e">
        <f t="shared" si="1"/>
        <v>#DIV/0!</v>
      </c>
    </row>
    <row r="125" spans="1:15" ht="12.75" customHeight="1" x14ac:dyDescent="0.2">
      <c r="A125" s="451"/>
      <c r="B125" s="451"/>
      <c r="C125" s="451"/>
      <c r="D125" s="451"/>
      <c r="E125" s="451"/>
      <c r="F125" s="464"/>
      <c r="G125" s="451"/>
      <c r="H125" s="452"/>
      <c r="I125" s="467"/>
      <c r="J125" s="443">
        <v>3</v>
      </c>
      <c r="K125" s="444" t="s">
        <v>626</v>
      </c>
      <c r="L125" s="458">
        <v>1293.56</v>
      </c>
      <c r="M125" s="445">
        <f>L125*ORÇAMENTO!$I$62</f>
        <v>0</v>
      </c>
      <c r="N125" s="443">
        <v>12</v>
      </c>
      <c r="O125" s="446" t="e">
        <f t="shared" si="1"/>
        <v>#DIV/0!</v>
      </c>
    </row>
    <row r="126" spans="1:15" ht="12.75" customHeight="1" x14ac:dyDescent="0.2">
      <c r="A126" s="455" t="s">
        <v>482</v>
      </c>
      <c r="B126" s="455" t="s">
        <v>29</v>
      </c>
      <c r="C126" s="455" t="s">
        <v>459</v>
      </c>
      <c r="D126" s="455" t="s">
        <v>60</v>
      </c>
      <c r="E126" s="455" t="s">
        <v>42</v>
      </c>
      <c r="F126" s="454" t="e">
        <f>#REF!</f>
        <v>#REF!</v>
      </c>
      <c r="G126" s="455" t="s">
        <v>102</v>
      </c>
      <c r="H126" s="456">
        <f>ORÇAMENTO!J63</f>
        <v>0</v>
      </c>
      <c r="I126" s="465" t="s">
        <v>569</v>
      </c>
      <c r="J126" s="443">
        <v>1</v>
      </c>
      <c r="K126" s="444" t="s">
        <v>624</v>
      </c>
      <c r="L126" s="458">
        <v>1697.8</v>
      </c>
      <c r="M126" s="445">
        <f>L126*ORÇAMENTO!$I$63</f>
        <v>0</v>
      </c>
      <c r="N126" s="443">
        <v>6</v>
      </c>
      <c r="O126" s="446" t="e">
        <f t="shared" si="1"/>
        <v>#DIV/0!</v>
      </c>
    </row>
    <row r="127" spans="1:15" ht="12.75" customHeight="1" x14ac:dyDescent="0.2">
      <c r="A127" s="447"/>
      <c r="B127" s="447"/>
      <c r="C127" s="447"/>
      <c r="D127" s="447"/>
      <c r="E127" s="447"/>
      <c r="F127" s="448"/>
      <c r="G127" s="447"/>
      <c r="H127" s="449"/>
      <c r="I127" s="466"/>
      <c r="J127" s="443">
        <v>2</v>
      </c>
      <c r="K127" s="444" t="s">
        <v>625</v>
      </c>
      <c r="L127" s="458">
        <v>1697.8</v>
      </c>
      <c r="M127" s="445">
        <f>L127*ORÇAMENTO!$I$63</f>
        <v>0</v>
      </c>
      <c r="N127" s="443">
        <v>9</v>
      </c>
      <c r="O127" s="446" t="e">
        <f t="shared" si="1"/>
        <v>#DIV/0!</v>
      </c>
    </row>
    <row r="128" spans="1:15" ht="37.5" customHeight="1" x14ac:dyDescent="0.2">
      <c r="A128" s="451"/>
      <c r="B128" s="451"/>
      <c r="C128" s="451"/>
      <c r="D128" s="451"/>
      <c r="E128" s="451"/>
      <c r="F128" s="464"/>
      <c r="G128" s="451"/>
      <c r="H128" s="452"/>
      <c r="I128" s="467"/>
      <c r="J128" s="443">
        <v>3</v>
      </c>
      <c r="K128" s="444" t="s">
        <v>626</v>
      </c>
      <c r="L128" s="458">
        <v>1697.78</v>
      </c>
      <c r="M128" s="445">
        <f>L128*ORÇAMENTO!$I$63</f>
        <v>0</v>
      </c>
      <c r="N128" s="443">
        <v>12</v>
      </c>
      <c r="O128" s="446" t="e">
        <f t="shared" si="1"/>
        <v>#DIV/0!</v>
      </c>
    </row>
    <row r="129" spans="1:15" ht="12.75" customHeight="1" x14ac:dyDescent="0.2">
      <c r="A129" s="447" t="s">
        <v>537</v>
      </c>
      <c r="B129" s="447" t="s">
        <v>29</v>
      </c>
      <c r="C129" s="447" t="s">
        <v>43</v>
      </c>
      <c r="D129" s="447" t="s">
        <v>44</v>
      </c>
      <c r="E129" s="447" t="s">
        <v>45</v>
      </c>
      <c r="F129" s="448" t="e">
        <f>#REF!</f>
        <v>#REF!</v>
      </c>
      <c r="G129" s="455" t="s">
        <v>102</v>
      </c>
      <c r="H129" s="449">
        <f>ORÇAMENTO!J64</f>
        <v>0</v>
      </c>
      <c r="I129" s="450" t="s">
        <v>569</v>
      </c>
      <c r="J129" s="443">
        <v>1</v>
      </c>
      <c r="K129" s="444" t="s">
        <v>624</v>
      </c>
      <c r="L129" s="458">
        <v>16298.84</v>
      </c>
      <c r="M129" s="445">
        <f>L129*ORÇAMENTO!$I$64</f>
        <v>0</v>
      </c>
      <c r="N129" s="443">
        <v>6</v>
      </c>
      <c r="O129" s="446" t="e">
        <f t="shared" si="1"/>
        <v>#DIV/0!</v>
      </c>
    </row>
    <row r="130" spans="1:15" ht="12.75" customHeight="1" x14ac:dyDescent="0.2">
      <c r="A130" s="447"/>
      <c r="B130" s="447"/>
      <c r="C130" s="447"/>
      <c r="D130" s="447"/>
      <c r="E130" s="447"/>
      <c r="F130" s="448"/>
      <c r="G130" s="447"/>
      <c r="H130" s="449"/>
      <c r="I130" s="450"/>
      <c r="J130" s="443">
        <v>2</v>
      </c>
      <c r="K130" s="444" t="s">
        <v>625</v>
      </c>
      <c r="L130" s="458">
        <v>16298.84</v>
      </c>
      <c r="M130" s="445">
        <f>L130*ORÇAMENTO!$I$64</f>
        <v>0</v>
      </c>
      <c r="N130" s="443">
        <v>9</v>
      </c>
      <c r="O130" s="446" t="e">
        <f t="shared" si="1"/>
        <v>#DIV/0!</v>
      </c>
    </row>
    <row r="131" spans="1:15" ht="12.75" customHeight="1" x14ac:dyDescent="0.2">
      <c r="A131" s="451"/>
      <c r="B131" s="451"/>
      <c r="C131" s="451"/>
      <c r="D131" s="451"/>
      <c r="E131" s="451"/>
      <c r="F131" s="464"/>
      <c r="G131" s="451"/>
      <c r="H131" s="452"/>
      <c r="I131" s="450"/>
      <c r="J131" s="443">
        <v>3</v>
      </c>
      <c r="K131" s="444" t="s">
        <v>626</v>
      </c>
      <c r="L131" s="458">
        <v>16298.84</v>
      </c>
      <c r="M131" s="445">
        <f>L131*ORÇAMENTO!$I$64</f>
        <v>0</v>
      </c>
      <c r="N131" s="443">
        <v>12</v>
      </c>
      <c r="O131" s="446" t="e">
        <f t="shared" si="1"/>
        <v>#DIV/0!</v>
      </c>
    </row>
    <row r="132" spans="1:15" ht="12.75" customHeight="1" x14ac:dyDescent="0.2">
      <c r="A132" s="455" t="s">
        <v>483</v>
      </c>
      <c r="B132" s="455" t="s">
        <v>29</v>
      </c>
      <c r="C132" s="455" t="s">
        <v>489</v>
      </c>
      <c r="D132" s="455" t="s">
        <v>490</v>
      </c>
      <c r="E132" s="455" t="s">
        <v>35</v>
      </c>
      <c r="F132" s="454" t="e">
        <f>#REF!</f>
        <v>#REF!</v>
      </c>
      <c r="G132" s="455" t="s">
        <v>102</v>
      </c>
      <c r="H132" s="456">
        <f>ORÇAMENTO!J65</f>
        <v>0</v>
      </c>
      <c r="I132" s="465" t="s">
        <v>569</v>
      </c>
      <c r="J132" s="443">
        <v>1</v>
      </c>
      <c r="K132" s="444" t="s">
        <v>624</v>
      </c>
      <c r="L132" s="476">
        <v>862.67</v>
      </c>
      <c r="M132" s="445">
        <f>L132*ORÇAMENTO!$I$65</f>
        <v>0</v>
      </c>
      <c r="N132" s="443">
        <v>6</v>
      </c>
      <c r="O132" s="446" t="e">
        <f t="shared" si="1"/>
        <v>#DIV/0!</v>
      </c>
    </row>
    <row r="133" spans="1:15" ht="12.75" customHeight="1" x14ac:dyDescent="0.2">
      <c r="A133" s="447"/>
      <c r="B133" s="447"/>
      <c r="C133" s="447"/>
      <c r="D133" s="447"/>
      <c r="E133" s="447"/>
      <c r="F133" s="448"/>
      <c r="G133" s="447"/>
      <c r="H133" s="449"/>
      <c r="I133" s="466"/>
      <c r="J133" s="443">
        <v>2</v>
      </c>
      <c r="K133" s="444" t="s">
        <v>625</v>
      </c>
      <c r="L133" s="476">
        <v>862.67</v>
      </c>
      <c r="M133" s="445">
        <f>L133*ORÇAMENTO!$I$65</f>
        <v>0</v>
      </c>
      <c r="N133" s="443">
        <v>9</v>
      </c>
      <c r="O133" s="446" t="e">
        <f t="shared" si="1"/>
        <v>#DIV/0!</v>
      </c>
    </row>
    <row r="134" spans="1:15" ht="12.75" customHeight="1" x14ac:dyDescent="0.2">
      <c r="A134" s="451"/>
      <c r="B134" s="451"/>
      <c r="C134" s="451"/>
      <c r="D134" s="451"/>
      <c r="E134" s="451"/>
      <c r="F134" s="464"/>
      <c r="G134" s="451"/>
      <c r="H134" s="452"/>
      <c r="I134" s="467"/>
      <c r="J134" s="443">
        <v>3</v>
      </c>
      <c r="K134" s="444" t="s">
        <v>626</v>
      </c>
      <c r="L134" s="476">
        <v>862.66</v>
      </c>
      <c r="M134" s="445">
        <f>L134*ORÇAMENTO!$I$65</f>
        <v>0</v>
      </c>
      <c r="N134" s="443">
        <v>12</v>
      </c>
      <c r="O134" s="446" t="e">
        <f t="shared" si="1"/>
        <v>#DIV/0!</v>
      </c>
    </row>
    <row r="135" spans="1:15" ht="12.75" customHeight="1" x14ac:dyDescent="0.2">
      <c r="A135" s="455" t="s">
        <v>539</v>
      </c>
      <c r="B135" s="455" t="s">
        <v>29</v>
      </c>
      <c r="C135" s="455" t="s">
        <v>231</v>
      </c>
      <c r="D135" s="455" t="s">
        <v>232</v>
      </c>
      <c r="E135" s="455" t="s">
        <v>42</v>
      </c>
      <c r="F135" s="454" t="e">
        <f>#REF!</f>
        <v>#REF!</v>
      </c>
      <c r="G135" s="455" t="s">
        <v>102</v>
      </c>
      <c r="H135" s="456">
        <f>ORÇAMENTO!J66</f>
        <v>0</v>
      </c>
      <c r="I135" s="450" t="s">
        <v>569</v>
      </c>
      <c r="J135" s="443">
        <v>1</v>
      </c>
      <c r="K135" s="444" t="s">
        <v>624</v>
      </c>
      <c r="L135" s="443">
        <v>97.02</v>
      </c>
      <c r="M135" s="445">
        <f>L135*ORÇAMENTO!$I$66</f>
        <v>0</v>
      </c>
      <c r="N135" s="443">
        <v>6</v>
      </c>
      <c r="O135" s="446" t="e">
        <f t="shared" si="1"/>
        <v>#DIV/0!</v>
      </c>
    </row>
    <row r="136" spans="1:15" ht="12.75" customHeight="1" x14ac:dyDescent="0.2">
      <c r="A136" s="447"/>
      <c r="B136" s="447"/>
      <c r="C136" s="447"/>
      <c r="D136" s="447"/>
      <c r="E136" s="447"/>
      <c r="F136" s="448"/>
      <c r="G136" s="447"/>
      <c r="H136" s="449"/>
      <c r="I136" s="450"/>
      <c r="J136" s="443">
        <v>2</v>
      </c>
      <c r="K136" s="444" t="s">
        <v>625</v>
      </c>
      <c r="L136" s="476">
        <v>97.02</v>
      </c>
      <c r="M136" s="445">
        <f>L136*ORÇAMENTO!$I$66</f>
        <v>0</v>
      </c>
      <c r="N136" s="443">
        <v>9</v>
      </c>
      <c r="O136" s="446" t="e">
        <f t="shared" si="1"/>
        <v>#DIV/0!</v>
      </c>
    </row>
    <row r="137" spans="1:15" ht="12.75" customHeight="1" x14ac:dyDescent="0.2">
      <c r="A137" s="451"/>
      <c r="B137" s="451"/>
      <c r="C137" s="451"/>
      <c r="D137" s="451"/>
      <c r="E137" s="451"/>
      <c r="F137" s="464"/>
      <c r="G137" s="451"/>
      <c r="H137" s="452"/>
      <c r="I137" s="450"/>
      <c r="J137" s="443">
        <v>3</v>
      </c>
      <c r="K137" s="444" t="s">
        <v>626</v>
      </c>
      <c r="L137" s="476">
        <v>97.01</v>
      </c>
      <c r="M137" s="445">
        <f>L137*ORÇAMENTO!$I$66</f>
        <v>0</v>
      </c>
      <c r="N137" s="443">
        <v>12</v>
      </c>
      <c r="O137" s="446" t="e">
        <f t="shared" si="1"/>
        <v>#DIV/0!</v>
      </c>
    </row>
    <row r="138" spans="1:15" ht="12.75" customHeight="1" x14ac:dyDescent="0.2">
      <c r="A138" s="455" t="s">
        <v>570</v>
      </c>
      <c r="B138" s="455" t="s">
        <v>29</v>
      </c>
      <c r="C138" s="455" t="s">
        <v>572</v>
      </c>
      <c r="D138" s="455" t="s">
        <v>573</v>
      </c>
      <c r="E138" s="455" t="s">
        <v>42</v>
      </c>
      <c r="F138" s="454" t="e">
        <f>#REF!</f>
        <v>#REF!</v>
      </c>
      <c r="G138" s="455" t="s">
        <v>102</v>
      </c>
      <c r="H138" s="456">
        <f>ORÇAMENTO!J67</f>
        <v>0</v>
      </c>
      <c r="I138" s="465" t="s">
        <v>569</v>
      </c>
      <c r="J138" s="443">
        <v>1</v>
      </c>
      <c r="K138" s="444" t="s">
        <v>624</v>
      </c>
      <c r="L138" s="443">
        <v>97.02</v>
      </c>
      <c r="M138" s="445">
        <f>L138*ORÇAMENTO!$I$67</f>
        <v>0</v>
      </c>
      <c r="N138" s="443">
        <v>6</v>
      </c>
      <c r="O138" s="446" t="e">
        <f t="shared" si="1"/>
        <v>#DIV/0!</v>
      </c>
    </row>
    <row r="139" spans="1:15" ht="12.75" customHeight="1" x14ac:dyDescent="0.2">
      <c r="A139" s="447"/>
      <c r="B139" s="447"/>
      <c r="C139" s="447"/>
      <c r="D139" s="447"/>
      <c r="E139" s="447"/>
      <c r="F139" s="448"/>
      <c r="G139" s="447"/>
      <c r="H139" s="449"/>
      <c r="I139" s="466"/>
      <c r="J139" s="443">
        <v>2</v>
      </c>
      <c r="K139" s="444" t="s">
        <v>625</v>
      </c>
      <c r="L139" s="443">
        <v>97.02</v>
      </c>
      <c r="M139" s="445">
        <f>L139*ORÇAMENTO!$I$67</f>
        <v>0</v>
      </c>
      <c r="N139" s="443">
        <v>9</v>
      </c>
      <c r="O139" s="446" t="e">
        <f t="shared" si="1"/>
        <v>#DIV/0!</v>
      </c>
    </row>
    <row r="140" spans="1:15" ht="12.75" customHeight="1" x14ac:dyDescent="0.2">
      <c r="A140" s="451"/>
      <c r="B140" s="451"/>
      <c r="C140" s="451"/>
      <c r="D140" s="451"/>
      <c r="E140" s="451"/>
      <c r="F140" s="464"/>
      <c r="G140" s="451"/>
      <c r="H140" s="452"/>
      <c r="I140" s="467"/>
      <c r="J140" s="443">
        <v>3</v>
      </c>
      <c r="K140" s="444" t="s">
        <v>626</v>
      </c>
      <c r="L140" s="443">
        <v>97.01</v>
      </c>
      <c r="M140" s="445">
        <f>L140*ORÇAMENTO!$I$67</f>
        <v>0</v>
      </c>
      <c r="N140" s="443">
        <v>12</v>
      </c>
      <c r="O140" s="446" t="e">
        <f t="shared" si="1"/>
        <v>#DIV/0!</v>
      </c>
    </row>
    <row r="141" spans="1:15" ht="12.75" customHeight="1" x14ac:dyDescent="0.2">
      <c r="A141" s="447" t="s">
        <v>571</v>
      </c>
      <c r="B141" s="447" t="s">
        <v>29</v>
      </c>
      <c r="C141" s="447" t="s">
        <v>574</v>
      </c>
      <c r="D141" s="447" t="s">
        <v>575</v>
      </c>
      <c r="E141" s="447" t="s">
        <v>42</v>
      </c>
      <c r="F141" s="448" t="e">
        <f>#REF!</f>
        <v>#REF!</v>
      </c>
      <c r="G141" s="455" t="s">
        <v>102</v>
      </c>
      <c r="H141" s="449">
        <f>ORÇAMENTO!J68</f>
        <v>0</v>
      </c>
      <c r="I141" s="465" t="s">
        <v>569</v>
      </c>
      <c r="J141" s="443">
        <v>1</v>
      </c>
      <c r="K141" s="444" t="s">
        <v>624</v>
      </c>
      <c r="L141" s="443">
        <v>145.53</v>
      </c>
      <c r="M141" s="445">
        <f>L141*ORÇAMENTO!$I$68</f>
        <v>0</v>
      </c>
      <c r="N141" s="443">
        <v>6</v>
      </c>
      <c r="O141" s="446" t="e">
        <f t="shared" si="1"/>
        <v>#DIV/0!</v>
      </c>
    </row>
    <row r="142" spans="1:15" ht="12.75" customHeight="1" x14ac:dyDescent="0.2">
      <c r="A142" s="447"/>
      <c r="B142" s="447"/>
      <c r="C142" s="447"/>
      <c r="D142" s="447"/>
      <c r="E142" s="447"/>
      <c r="F142" s="448"/>
      <c r="G142" s="447"/>
      <c r="H142" s="449"/>
      <c r="I142" s="466"/>
      <c r="J142" s="443">
        <v>2</v>
      </c>
      <c r="K142" s="444" t="s">
        <v>625</v>
      </c>
      <c r="L142" s="443">
        <v>145.53</v>
      </c>
      <c r="M142" s="445">
        <f>L142*ORÇAMENTO!$I$68</f>
        <v>0</v>
      </c>
      <c r="N142" s="443">
        <v>9</v>
      </c>
      <c r="O142" s="446" t="e">
        <f t="shared" si="1"/>
        <v>#DIV/0!</v>
      </c>
    </row>
    <row r="143" spans="1:15" ht="12.75" customHeight="1" x14ac:dyDescent="0.2">
      <c r="A143" s="459"/>
      <c r="B143" s="459"/>
      <c r="C143" s="459"/>
      <c r="D143" s="459"/>
      <c r="E143" s="459"/>
      <c r="F143" s="460"/>
      <c r="G143" s="459"/>
      <c r="H143" s="461"/>
      <c r="I143" s="477"/>
      <c r="J143" s="443">
        <v>3</v>
      </c>
      <c r="K143" s="444" t="s">
        <v>626</v>
      </c>
      <c r="L143" s="443">
        <v>145.52000000000001</v>
      </c>
      <c r="M143" s="445">
        <f>L143*ORÇAMENTO!$I$68</f>
        <v>0</v>
      </c>
      <c r="N143" s="443">
        <v>12</v>
      </c>
      <c r="O143" s="446" t="e">
        <f t="shared" si="1"/>
        <v>#DIV/0!</v>
      </c>
    </row>
    <row r="144" spans="1:15" x14ac:dyDescent="0.2">
      <c r="A144" s="96" t="s">
        <v>558</v>
      </c>
      <c r="B144" s="97"/>
      <c r="C144" s="98"/>
      <c r="D144" s="98" t="s">
        <v>557</v>
      </c>
      <c r="E144" s="259">
        <f>SUM(H145:H151)</f>
        <v>0</v>
      </c>
      <c r="F144" s="260"/>
      <c r="G144" s="260"/>
      <c r="H144" s="261"/>
      <c r="I144" s="468"/>
      <c r="J144" s="436"/>
      <c r="K144" s="436"/>
      <c r="L144" s="437"/>
      <c r="M144" s="438"/>
      <c r="N144" s="437"/>
      <c r="O144" s="438"/>
    </row>
    <row r="145" spans="1:15" ht="12.75" customHeight="1" x14ac:dyDescent="0.2">
      <c r="A145" s="439" t="s">
        <v>559</v>
      </c>
      <c r="B145" s="439" t="s">
        <v>32</v>
      </c>
      <c r="C145" s="439" t="s">
        <v>67</v>
      </c>
      <c r="D145" s="439" t="s">
        <v>27</v>
      </c>
      <c r="E145" s="439" t="s">
        <v>31</v>
      </c>
      <c r="F145" s="440" t="e">
        <f>#REF!</f>
        <v>#REF!</v>
      </c>
      <c r="G145" s="439" t="s">
        <v>102</v>
      </c>
      <c r="H145" s="441">
        <f>ORÇAMENTO!J70</f>
        <v>0</v>
      </c>
      <c r="I145" s="478" t="s">
        <v>569</v>
      </c>
      <c r="J145" s="443">
        <v>1</v>
      </c>
      <c r="K145" s="444" t="s">
        <v>624</v>
      </c>
      <c r="L145" s="443">
        <v>163.11000000000001</v>
      </c>
      <c r="M145" s="445">
        <f>L145*ORÇAMENTO!$I$70</f>
        <v>0</v>
      </c>
      <c r="N145" s="443">
        <v>6</v>
      </c>
      <c r="O145" s="446" t="e">
        <f t="shared" si="1"/>
        <v>#DIV/0!</v>
      </c>
    </row>
    <row r="146" spans="1:15" ht="12.75" customHeight="1" x14ac:dyDescent="0.2">
      <c r="A146" s="447"/>
      <c r="B146" s="447"/>
      <c r="C146" s="447"/>
      <c r="D146" s="447"/>
      <c r="E146" s="447"/>
      <c r="F146" s="448"/>
      <c r="G146" s="447"/>
      <c r="H146" s="449"/>
      <c r="I146" s="466"/>
      <c r="J146" s="443">
        <v>2</v>
      </c>
      <c r="K146" s="444" t="s">
        <v>625</v>
      </c>
      <c r="L146" s="443">
        <v>163.11000000000001</v>
      </c>
      <c r="M146" s="445">
        <f>L146*ORÇAMENTO!$I$70</f>
        <v>0</v>
      </c>
      <c r="N146" s="443">
        <v>9</v>
      </c>
      <c r="O146" s="446" t="e">
        <f t="shared" si="1"/>
        <v>#DIV/0!</v>
      </c>
    </row>
    <row r="147" spans="1:15" ht="12.75" customHeight="1" x14ac:dyDescent="0.2">
      <c r="A147" s="451"/>
      <c r="B147" s="451"/>
      <c r="C147" s="451"/>
      <c r="D147" s="451"/>
      <c r="E147" s="451"/>
      <c r="F147" s="464"/>
      <c r="G147" s="447"/>
      <c r="H147" s="452"/>
      <c r="I147" s="467"/>
      <c r="J147" s="443">
        <v>3</v>
      </c>
      <c r="K147" s="444" t="s">
        <v>626</v>
      </c>
      <c r="L147" s="479">
        <v>163.1</v>
      </c>
      <c r="M147" s="445">
        <f>L147*ORÇAMENTO!$I$70</f>
        <v>0</v>
      </c>
      <c r="N147" s="443">
        <v>12</v>
      </c>
      <c r="O147" s="446" t="e">
        <f t="shared" ref="O147:O210" si="2">M147/$E$248</f>
        <v>#DIV/0!</v>
      </c>
    </row>
    <row r="148" spans="1:15" ht="12.75" customHeight="1" x14ac:dyDescent="0.2">
      <c r="A148" s="455" t="s">
        <v>560</v>
      </c>
      <c r="B148" s="455" t="s">
        <v>498</v>
      </c>
      <c r="C148" s="455" t="s">
        <v>568</v>
      </c>
      <c r="D148" s="455" t="s">
        <v>567</v>
      </c>
      <c r="E148" s="455" t="s">
        <v>31</v>
      </c>
      <c r="F148" s="454" t="e">
        <f>#REF!</f>
        <v>#REF!</v>
      </c>
      <c r="G148" s="455" t="s">
        <v>102</v>
      </c>
      <c r="H148" s="456">
        <f>ORÇAMENTO!J71</f>
        <v>0</v>
      </c>
      <c r="I148" s="450" t="s">
        <v>569</v>
      </c>
      <c r="J148" s="443">
        <v>1</v>
      </c>
      <c r="K148" s="444" t="s">
        <v>624</v>
      </c>
      <c r="L148" s="443">
        <v>320.13</v>
      </c>
      <c r="M148" s="445">
        <f>L148*ORÇAMENTO!$I$71</f>
        <v>0</v>
      </c>
      <c r="N148" s="443">
        <v>6</v>
      </c>
      <c r="O148" s="446" t="e">
        <f t="shared" si="2"/>
        <v>#DIV/0!</v>
      </c>
    </row>
    <row r="149" spans="1:15" ht="12.75" customHeight="1" x14ac:dyDescent="0.2">
      <c r="A149" s="447"/>
      <c r="B149" s="447"/>
      <c r="C149" s="447"/>
      <c r="D149" s="447"/>
      <c r="E149" s="447"/>
      <c r="F149" s="448"/>
      <c r="G149" s="447"/>
      <c r="H149" s="449"/>
      <c r="I149" s="450"/>
      <c r="J149" s="443">
        <v>2</v>
      </c>
      <c r="K149" s="444" t="s">
        <v>625</v>
      </c>
      <c r="L149" s="443">
        <v>320.13</v>
      </c>
      <c r="M149" s="445">
        <f>L149*ORÇAMENTO!$I$71</f>
        <v>0</v>
      </c>
      <c r="N149" s="443">
        <v>9</v>
      </c>
      <c r="O149" s="446" t="e">
        <f t="shared" si="2"/>
        <v>#DIV/0!</v>
      </c>
    </row>
    <row r="150" spans="1:15" ht="12.75" customHeight="1" x14ac:dyDescent="0.2">
      <c r="A150" s="451"/>
      <c r="B150" s="451"/>
      <c r="C150" s="451"/>
      <c r="D150" s="451"/>
      <c r="E150" s="451"/>
      <c r="F150" s="464"/>
      <c r="G150" s="451"/>
      <c r="H150" s="452"/>
      <c r="I150" s="450"/>
      <c r="J150" s="443">
        <v>3</v>
      </c>
      <c r="K150" s="444" t="s">
        <v>626</v>
      </c>
      <c r="L150" s="443">
        <v>320.14</v>
      </c>
      <c r="M150" s="445">
        <f>L150*ORÇAMENTO!$I$71</f>
        <v>0</v>
      </c>
      <c r="N150" s="443">
        <v>12</v>
      </c>
      <c r="O150" s="446" t="e">
        <f t="shared" si="2"/>
        <v>#DIV/0!</v>
      </c>
    </row>
    <row r="151" spans="1:15" ht="12.75" customHeight="1" x14ac:dyDescent="0.2">
      <c r="A151" s="447" t="s">
        <v>561</v>
      </c>
      <c r="B151" s="447" t="s">
        <v>32</v>
      </c>
      <c r="C151" s="447" t="s">
        <v>69</v>
      </c>
      <c r="D151" s="447" t="s">
        <v>70</v>
      </c>
      <c r="E151" s="447" t="s">
        <v>42</v>
      </c>
      <c r="F151" s="448" t="e">
        <f>#REF!</f>
        <v>#REF!</v>
      </c>
      <c r="G151" s="455" t="s">
        <v>102</v>
      </c>
      <c r="H151" s="449">
        <f>ORÇAMENTO!J72</f>
        <v>0</v>
      </c>
      <c r="I151" s="465" t="s">
        <v>569</v>
      </c>
      <c r="J151" s="443">
        <v>1</v>
      </c>
      <c r="K151" s="444" t="s">
        <v>624</v>
      </c>
      <c r="L151" s="443">
        <v>32.99</v>
      </c>
      <c r="M151" s="445">
        <f>L151*ORÇAMENTO!$I$72</f>
        <v>0</v>
      </c>
      <c r="N151" s="443">
        <v>6</v>
      </c>
      <c r="O151" s="446" t="e">
        <f t="shared" si="2"/>
        <v>#DIV/0!</v>
      </c>
    </row>
    <row r="152" spans="1:15" ht="12.75" customHeight="1" x14ac:dyDescent="0.2">
      <c r="A152" s="447"/>
      <c r="B152" s="447"/>
      <c r="C152" s="447"/>
      <c r="D152" s="447"/>
      <c r="E152" s="447"/>
      <c r="F152" s="448"/>
      <c r="G152" s="447"/>
      <c r="H152" s="449"/>
      <c r="I152" s="466"/>
      <c r="J152" s="443">
        <v>2</v>
      </c>
      <c r="K152" s="444" t="s">
        <v>625</v>
      </c>
      <c r="L152" s="443">
        <v>32.99</v>
      </c>
      <c r="M152" s="445">
        <f>L152*ORÇAMENTO!$I$72</f>
        <v>0</v>
      </c>
      <c r="N152" s="443">
        <v>9</v>
      </c>
      <c r="O152" s="446" t="e">
        <f t="shared" si="2"/>
        <v>#DIV/0!</v>
      </c>
    </row>
    <row r="153" spans="1:15" ht="13.5" customHeight="1" thickBot="1" x14ac:dyDescent="0.25">
      <c r="A153" s="459"/>
      <c r="B153" s="459"/>
      <c r="C153" s="459"/>
      <c r="D153" s="459"/>
      <c r="E153" s="459"/>
      <c r="F153" s="460"/>
      <c r="G153" s="469"/>
      <c r="H153" s="461"/>
      <c r="I153" s="480"/>
      <c r="J153" s="443">
        <v>3</v>
      </c>
      <c r="K153" s="444" t="s">
        <v>626</v>
      </c>
      <c r="L153" s="443">
        <v>32.979999999999997</v>
      </c>
      <c r="M153" s="445">
        <f>L153*ORÇAMENTO!$I$72</f>
        <v>0</v>
      </c>
      <c r="N153" s="443">
        <v>12</v>
      </c>
      <c r="O153" s="446" t="e">
        <f t="shared" si="2"/>
        <v>#DIV/0!</v>
      </c>
    </row>
    <row r="154" spans="1:15" ht="15.75" thickBot="1" x14ac:dyDescent="0.25">
      <c r="A154" s="2">
        <v>4</v>
      </c>
      <c r="B154" s="3"/>
      <c r="C154" s="4"/>
      <c r="D154" s="108" t="s">
        <v>177</v>
      </c>
      <c r="E154" s="257">
        <f>E155</f>
        <v>0</v>
      </c>
      <c r="F154" s="10"/>
      <c r="G154" s="10"/>
      <c r="H154" s="6"/>
      <c r="I154" s="470"/>
      <c r="J154" s="432"/>
      <c r="K154" s="432"/>
      <c r="L154" s="433"/>
      <c r="M154" s="434"/>
      <c r="N154" s="433"/>
      <c r="O154" s="434"/>
    </row>
    <row r="155" spans="1:15" x14ac:dyDescent="0.2">
      <c r="A155" s="88" t="s">
        <v>10</v>
      </c>
      <c r="B155" s="91"/>
      <c r="C155" s="89"/>
      <c r="D155" s="89" t="s">
        <v>177</v>
      </c>
      <c r="E155" s="259">
        <f>SUM(H156:H177)</f>
        <v>0</v>
      </c>
      <c r="F155" s="260"/>
      <c r="G155" s="260"/>
      <c r="H155" s="261"/>
      <c r="I155" s="471"/>
      <c r="J155" s="436"/>
      <c r="K155" s="436"/>
      <c r="L155" s="437"/>
      <c r="M155" s="438"/>
      <c r="N155" s="437"/>
      <c r="O155" s="438"/>
    </row>
    <row r="156" spans="1:15" x14ac:dyDescent="0.2">
      <c r="A156" s="439" t="s">
        <v>19</v>
      </c>
      <c r="B156" s="439" t="s">
        <v>29</v>
      </c>
      <c r="C156" s="439" t="s">
        <v>41</v>
      </c>
      <c r="D156" s="439" t="s">
        <v>105</v>
      </c>
      <c r="E156" s="439" t="s">
        <v>31</v>
      </c>
      <c r="F156" s="440" t="e">
        <f>#REF!</f>
        <v>#REF!</v>
      </c>
      <c r="G156" s="439" t="s">
        <v>177</v>
      </c>
      <c r="H156" s="441">
        <f>ORÇAMENTO!J75</f>
        <v>0</v>
      </c>
      <c r="I156" s="457" t="s">
        <v>569</v>
      </c>
      <c r="J156" s="443">
        <v>1</v>
      </c>
      <c r="K156" s="444" t="s">
        <v>624</v>
      </c>
      <c r="L156" s="458">
        <v>1383.14</v>
      </c>
      <c r="M156" s="445">
        <f>L156*ORÇAMENTO!$I$75</f>
        <v>0</v>
      </c>
      <c r="N156" s="443">
        <v>5</v>
      </c>
      <c r="O156" s="446" t="e">
        <f t="shared" si="2"/>
        <v>#DIV/0!</v>
      </c>
    </row>
    <row r="157" spans="1:15" x14ac:dyDescent="0.2">
      <c r="A157" s="447"/>
      <c r="B157" s="447"/>
      <c r="C157" s="447"/>
      <c r="D157" s="447"/>
      <c r="E157" s="447"/>
      <c r="F157" s="448"/>
      <c r="G157" s="447"/>
      <c r="H157" s="449"/>
      <c r="I157" s="450"/>
      <c r="J157" s="443">
        <v>2</v>
      </c>
      <c r="K157" s="444" t="s">
        <v>625</v>
      </c>
      <c r="L157" s="458">
        <v>1383.14</v>
      </c>
      <c r="M157" s="445">
        <f>L157*ORÇAMENTO!$I$75</f>
        <v>0</v>
      </c>
      <c r="N157" s="443">
        <v>8</v>
      </c>
      <c r="O157" s="446" t="e">
        <f t="shared" si="2"/>
        <v>#DIV/0!</v>
      </c>
    </row>
    <row r="158" spans="1:15" ht="24" customHeight="1" x14ac:dyDescent="0.2">
      <c r="A158" s="451"/>
      <c r="B158" s="451"/>
      <c r="C158" s="451"/>
      <c r="D158" s="451"/>
      <c r="E158" s="451"/>
      <c r="F158" s="464"/>
      <c r="G158" s="447"/>
      <c r="H158" s="452"/>
      <c r="I158" s="450"/>
      <c r="J158" s="443">
        <v>3</v>
      </c>
      <c r="K158" s="444" t="s">
        <v>626</v>
      </c>
      <c r="L158" s="458">
        <v>1383.15</v>
      </c>
      <c r="M158" s="445">
        <f>L158*ORÇAMENTO!$I$75</f>
        <v>0</v>
      </c>
      <c r="N158" s="443">
        <v>11</v>
      </c>
      <c r="O158" s="446" t="e">
        <f t="shared" si="2"/>
        <v>#DIV/0!</v>
      </c>
    </row>
    <row r="159" spans="1:15" ht="12.75" customHeight="1" x14ac:dyDescent="0.2">
      <c r="A159" s="447" t="s">
        <v>86</v>
      </c>
      <c r="B159" s="447" t="s">
        <v>29</v>
      </c>
      <c r="C159" s="447" t="s">
        <v>103</v>
      </c>
      <c r="D159" s="447" t="s">
        <v>106</v>
      </c>
      <c r="E159" s="447" t="s">
        <v>42</v>
      </c>
      <c r="F159" s="448" t="e">
        <f>#REF!</f>
        <v>#REF!</v>
      </c>
      <c r="G159" s="455" t="s">
        <v>177</v>
      </c>
      <c r="H159" s="449">
        <f>ORÇAMENTO!J76</f>
        <v>0</v>
      </c>
      <c r="I159" s="465" t="s">
        <v>569</v>
      </c>
      <c r="J159" s="443">
        <v>1</v>
      </c>
      <c r="K159" s="444" t="s">
        <v>624</v>
      </c>
      <c r="L159" s="443">
        <v>276.63</v>
      </c>
      <c r="M159" s="445">
        <f>L159*ORÇAMENTO!$I$76</f>
        <v>0</v>
      </c>
      <c r="N159" s="443">
        <v>5</v>
      </c>
      <c r="O159" s="446" t="e">
        <f t="shared" si="2"/>
        <v>#DIV/0!</v>
      </c>
    </row>
    <row r="160" spans="1:15" ht="12.75" customHeight="1" x14ac:dyDescent="0.2">
      <c r="A160" s="447"/>
      <c r="B160" s="447"/>
      <c r="C160" s="447"/>
      <c r="D160" s="447"/>
      <c r="E160" s="447"/>
      <c r="F160" s="448"/>
      <c r="G160" s="447"/>
      <c r="H160" s="449"/>
      <c r="I160" s="466"/>
      <c r="J160" s="443">
        <v>2</v>
      </c>
      <c r="K160" s="444" t="s">
        <v>625</v>
      </c>
      <c r="L160" s="443">
        <v>276.63</v>
      </c>
      <c r="M160" s="445">
        <f>L160*ORÇAMENTO!$I$76</f>
        <v>0</v>
      </c>
      <c r="N160" s="443">
        <v>8</v>
      </c>
      <c r="O160" s="446" t="e">
        <f t="shared" si="2"/>
        <v>#DIV/0!</v>
      </c>
    </row>
    <row r="161" spans="1:15" ht="35.25" customHeight="1" x14ac:dyDescent="0.2">
      <c r="A161" s="451"/>
      <c r="B161" s="451"/>
      <c r="C161" s="451"/>
      <c r="D161" s="451"/>
      <c r="E161" s="451"/>
      <c r="F161" s="464"/>
      <c r="G161" s="451"/>
      <c r="H161" s="452"/>
      <c r="I161" s="467"/>
      <c r="J161" s="443">
        <v>3</v>
      </c>
      <c r="K161" s="444" t="s">
        <v>626</v>
      </c>
      <c r="L161" s="443">
        <v>276.63</v>
      </c>
      <c r="M161" s="445">
        <f>L161*ORÇAMENTO!$I$76</f>
        <v>0</v>
      </c>
      <c r="N161" s="443">
        <v>11</v>
      </c>
      <c r="O161" s="446" t="e">
        <f t="shared" si="2"/>
        <v>#DIV/0!</v>
      </c>
    </row>
    <row r="162" spans="1:15" ht="12.75" customHeight="1" x14ac:dyDescent="0.2">
      <c r="A162" s="447" t="s">
        <v>87</v>
      </c>
      <c r="B162" s="447" t="s">
        <v>29</v>
      </c>
      <c r="C162" s="447" t="s">
        <v>98</v>
      </c>
      <c r="D162" s="447" t="s">
        <v>99</v>
      </c>
      <c r="E162" s="447" t="s">
        <v>42</v>
      </c>
      <c r="F162" s="448" t="e">
        <f>#REF!</f>
        <v>#REF!</v>
      </c>
      <c r="G162" s="447" t="s">
        <v>177</v>
      </c>
      <c r="H162" s="449">
        <f>ORÇAMENTO!J77</f>
        <v>0</v>
      </c>
      <c r="I162" s="450" t="s">
        <v>569</v>
      </c>
      <c r="J162" s="443">
        <v>1</v>
      </c>
      <c r="K162" s="444" t="s">
        <v>624</v>
      </c>
      <c r="L162" s="458">
        <v>4165.84</v>
      </c>
      <c r="M162" s="445">
        <f>L162*ORÇAMENTO!$I$77</f>
        <v>0</v>
      </c>
      <c r="N162" s="443">
        <v>5</v>
      </c>
      <c r="O162" s="446" t="e">
        <f t="shared" si="2"/>
        <v>#DIV/0!</v>
      </c>
    </row>
    <row r="163" spans="1:15" ht="12.75" customHeight="1" x14ac:dyDescent="0.2">
      <c r="A163" s="447"/>
      <c r="B163" s="447"/>
      <c r="C163" s="447"/>
      <c r="D163" s="447"/>
      <c r="E163" s="447"/>
      <c r="F163" s="448"/>
      <c r="G163" s="447"/>
      <c r="H163" s="449"/>
      <c r="I163" s="450"/>
      <c r="J163" s="443">
        <v>2</v>
      </c>
      <c r="K163" s="444" t="s">
        <v>625</v>
      </c>
      <c r="L163" s="458">
        <v>4165.84</v>
      </c>
      <c r="M163" s="445">
        <f>L163*ORÇAMENTO!$I$77</f>
        <v>0</v>
      </c>
      <c r="N163" s="443">
        <v>8</v>
      </c>
      <c r="O163" s="446" t="e">
        <f t="shared" si="2"/>
        <v>#DIV/0!</v>
      </c>
    </row>
    <row r="164" spans="1:15" ht="39.75" customHeight="1" x14ac:dyDescent="0.2">
      <c r="A164" s="447"/>
      <c r="B164" s="447"/>
      <c r="C164" s="447"/>
      <c r="D164" s="447"/>
      <c r="E164" s="447"/>
      <c r="F164" s="448"/>
      <c r="G164" s="447"/>
      <c r="H164" s="449"/>
      <c r="I164" s="450"/>
      <c r="J164" s="443">
        <v>3</v>
      </c>
      <c r="K164" s="444" t="s">
        <v>626</v>
      </c>
      <c r="L164" s="458">
        <v>4165.8500000000004</v>
      </c>
      <c r="M164" s="445">
        <f>L164*ORÇAMENTO!$I$77</f>
        <v>0</v>
      </c>
      <c r="N164" s="443">
        <v>11</v>
      </c>
      <c r="O164" s="446" t="e">
        <f t="shared" si="2"/>
        <v>#DIV/0!</v>
      </c>
    </row>
    <row r="165" spans="1:15" ht="12.75" customHeight="1" x14ac:dyDescent="0.2">
      <c r="A165" s="481" t="s">
        <v>88</v>
      </c>
      <c r="B165" s="455" t="s">
        <v>29</v>
      </c>
      <c r="C165" s="455" t="s">
        <v>43</v>
      </c>
      <c r="D165" s="455" t="s">
        <v>44</v>
      </c>
      <c r="E165" s="455" t="s">
        <v>45</v>
      </c>
      <c r="F165" s="454" t="e">
        <f>#REF!</f>
        <v>#REF!</v>
      </c>
      <c r="G165" s="455" t="s">
        <v>177</v>
      </c>
      <c r="H165" s="456">
        <f>ORÇAMENTO!J78</f>
        <v>0</v>
      </c>
      <c r="I165" s="465" t="s">
        <v>569</v>
      </c>
      <c r="J165" s="443">
        <v>1</v>
      </c>
      <c r="K165" s="444" t="s">
        <v>624</v>
      </c>
      <c r="L165" s="458">
        <v>47386.47</v>
      </c>
      <c r="M165" s="445">
        <f>L165*ORÇAMENTO!$I$78</f>
        <v>0</v>
      </c>
      <c r="N165" s="443">
        <v>5</v>
      </c>
      <c r="O165" s="446" t="e">
        <f t="shared" si="2"/>
        <v>#DIV/0!</v>
      </c>
    </row>
    <row r="166" spans="1:15" ht="12.75" customHeight="1" x14ac:dyDescent="0.2">
      <c r="A166" s="482"/>
      <c r="B166" s="447"/>
      <c r="C166" s="447"/>
      <c r="D166" s="447"/>
      <c r="E166" s="447"/>
      <c r="F166" s="448"/>
      <c r="G166" s="447"/>
      <c r="H166" s="449"/>
      <c r="I166" s="466"/>
      <c r="J166" s="443">
        <v>2</v>
      </c>
      <c r="K166" s="444" t="s">
        <v>625</v>
      </c>
      <c r="L166" s="458">
        <v>47386.47</v>
      </c>
      <c r="M166" s="445">
        <f>L166*ORÇAMENTO!$I$78</f>
        <v>0</v>
      </c>
      <c r="N166" s="443">
        <v>8</v>
      </c>
      <c r="O166" s="446" t="e">
        <f t="shared" si="2"/>
        <v>#DIV/0!</v>
      </c>
    </row>
    <row r="167" spans="1:15" ht="12.75" customHeight="1" x14ac:dyDescent="0.2">
      <c r="A167" s="483"/>
      <c r="B167" s="451"/>
      <c r="C167" s="451"/>
      <c r="D167" s="451"/>
      <c r="E167" s="451"/>
      <c r="F167" s="464"/>
      <c r="G167" s="451"/>
      <c r="H167" s="452"/>
      <c r="I167" s="467"/>
      <c r="J167" s="443">
        <v>3</v>
      </c>
      <c r="K167" s="444" t="s">
        <v>626</v>
      </c>
      <c r="L167" s="458">
        <v>47386.46</v>
      </c>
      <c r="M167" s="445">
        <f>L167*ORÇAMENTO!$I$78</f>
        <v>0</v>
      </c>
      <c r="N167" s="443">
        <v>11</v>
      </c>
      <c r="O167" s="446" t="e">
        <f t="shared" si="2"/>
        <v>#DIV/0!</v>
      </c>
    </row>
    <row r="168" spans="1:15" ht="12.75" customHeight="1" x14ac:dyDescent="0.2">
      <c r="A168" s="447" t="s">
        <v>89</v>
      </c>
      <c r="B168" s="447" t="s">
        <v>32</v>
      </c>
      <c r="C168" s="447" t="s">
        <v>97</v>
      </c>
      <c r="D168" s="447" t="s">
        <v>12</v>
      </c>
      <c r="E168" s="447" t="s">
        <v>42</v>
      </c>
      <c r="F168" s="448" t="e">
        <f>#REF!</f>
        <v>#REF!</v>
      </c>
      <c r="G168" s="455" t="s">
        <v>177</v>
      </c>
      <c r="H168" s="449">
        <f>ORÇAMENTO!J79</f>
        <v>0</v>
      </c>
      <c r="I168" s="465" t="s">
        <v>569</v>
      </c>
      <c r="J168" s="443">
        <v>1</v>
      </c>
      <c r="K168" s="444" t="s">
        <v>624</v>
      </c>
      <c r="L168" s="458">
        <v>1561.24</v>
      </c>
      <c r="M168" s="445">
        <f>L168*ORÇAMENTO!$I$79</f>
        <v>0</v>
      </c>
      <c r="N168" s="443">
        <v>5</v>
      </c>
      <c r="O168" s="446" t="e">
        <f t="shared" si="2"/>
        <v>#DIV/0!</v>
      </c>
    </row>
    <row r="169" spans="1:15" ht="12.75" customHeight="1" x14ac:dyDescent="0.2">
      <c r="A169" s="447"/>
      <c r="B169" s="447"/>
      <c r="C169" s="447"/>
      <c r="D169" s="447"/>
      <c r="E169" s="447"/>
      <c r="F169" s="448"/>
      <c r="G169" s="447"/>
      <c r="H169" s="449"/>
      <c r="I169" s="466"/>
      <c r="J169" s="443">
        <v>2</v>
      </c>
      <c r="K169" s="444" t="s">
        <v>625</v>
      </c>
      <c r="L169" s="458">
        <v>1561.24</v>
      </c>
      <c r="M169" s="445">
        <f>L169*ORÇAMENTO!$I$79</f>
        <v>0</v>
      </c>
      <c r="N169" s="443">
        <v>8</v>
      </c>
      <c r="O169" s="446" t="e">
        <f t="shared" si="2"/>
        <v>#DIV/0!</v>
      </c>
    </row>
    <row r="170" spans="1:15" ht="21" customHeight="1" x14ac:dyDescent="0.2">
      <c r="A170" s="451"/>
      <c r="B170" s="451"/>
      <c r="C170" s="451"/>
      <c r="D170" s="451"/>
      <c r="E170" s="451"/>
      <c r="F170" s="464"/>
      <c r="G170" s="451"/>
      <c r="H170" s="452"/>
      <c r="I170" s="467"/>
      <c r="J170" s="443">
        <v>3</v>
      </c>
      <c r="K170" s="444" t="s">
        <v>626</v>
      </c>
      <c r="L170" s="458">
        <v>1561.24</v>
      </c>
      <c r="M170" s="445">
        <f>L170*ORÇAMENTO!$I$79</f>
        <v>0</v>
      </c>
      <c r="N170" s="443">
        <v>11</v>
      </c>
      <c r="O170" s="446" t="e">
        <f t="shared" si="2"/>
        <v>#DIV/0!</v>
      </c>
    </row>
    <row r="171" spans="1:15" ht="12.75" customHeight="1" x14ac:dyDescent="0.2">
      <c r="A171" s="447" t="s">
        <v>90</v>
      </c>
      <c r="B171" s="447" t="s">
        <v>29</v>
      </c>
      <c r="C171" s="447" t="s">
        <v>43</v>
      </c>
      <c r="D171" s="447" t="s">
        <v>44</v>
      </c>
      <c r="E171" s="447" t="s">
        <v>45</v>
      </c>
      <c r="F171" s="448" t="e">
        <f>#REF!</f>
        <v>#REF!</v>
      </c>
      <c r="G171" s="455" t="s">
        <v>177</v>
      </c>
      <c r="H171" s="449">
        <f>ORÇAMENTO!J80</f>
        <v>0</v>
      </c>
      <c r="I171" s="450" t="s">
        <v>569</v>
      </c>
      <c r="J171" s="443">
        <v>1</v>
      </c>
      <c r="K171" s="444" t="s">
        <v>624</v>
      </c>
      <c r="L171" s="458">
        <v>17759.11</v>
      </c>
      <c r="M171" s="445">
        <f>L171*ORÇAMENTO!$I$80</f>
        <v>0</v>
      </c>
      <c r="N171" s="443">
        <v>5</v>
      </c>
      <c r="O171" s="446" t="e">
        <f t="shared" si="2"/>
        <v>#DIV/0!</v>
      </c>
    </row>
    <row r="172" spans="1:15" ht="12.75" customHeight="1" x14ac:dyDescent="0.2">
      <c r="A172" s="447"/>
      <c r="B172" s="447"/>
      <c r="C172" s="447"/>
      <c r="D172" s="447"/>
      <c r="E172" s="447"/>
      <c r="F172" s="448"/>
      <c r="G172" s="447"/>
      <c r="H172" s="449"/>
      <c r="I172" s="450"/>
      <c r="J172" s="443">
        <v>2</v>
      </c>
      <c r="K172" s="444" t="s">
        <v>625</v>
      </c>
      <c r="L172" s="458">
        <v>17759.11</v>
      </c>
      <c r="M172" s="445">
        <f>L172*ORÇAMENTO!$I$80</f>
        <v>0</v>
      </c>
      <c r="N172" s="443">
        <v>8</v>
      </c>
      <c r="O172" s="446" t="e">
        <f t="shared" si="2"/>
        <v>#DIV/0!</v>
      </c>
    </row>
    <row r="173" spans="1:15" ht="12.75" customHeight="1" x14ac:dyDescent="0.2">
      <c r="A173" s="451"/>
      <c r="B173" s="451"/>
      <c r="C173" s="451"/>
      <c r="D173" s="451"/>
      <c r="E173" s="451"/>
      <c r="F173" s="464"/>
      <c r="G173" s="451"/>
      <c r="H173" s="452"/>
      <c r="I173" s="450"/>
      <c r="J173" s="443">
        <v>3</v>
      </c>
      <c r="K173" s="444" t="s">
        <v>626</v>
      </c>
      <c r="L173" s="458">
        <v>17759.099999999999</v>
      </c>
      <c r="M173" s="445">
        <f>L173*ORÇAMENTO!$I$80</f>
        <v>0</v>
      </c>
      <c r="N173" s="443">
        <v>11</v>
      </c>
      <c r="O173" s="446" t="e">
        <f t="shared" si="2"/>
        <v>#DIV/0!</v>
      </c>
    </row>
    <row r="174" spans="1:15" ht="12.75" customHeight="1" x14ac:dyDescent="0.2">
      <c r="A174" s="447" t="s">
        <v>91</v>
      </c>
      <c r="B174" s="447" t="s">
        <v>29</v>
      </c>
      <c r="C174" s="447">
        <v>105556</v>
      </c>
      <c r="D174" s="447" t="s">
        <v>503</v>
      </c>
      <c r="E174" s="447" t="s">
        <v>42</v>
      </c>
      <c r="F174" s="448" t="e">
        <f>#REF!</f>
        <v>#REF!</v>
      </c>
      <c r="G174" s="455" t="s">
        <v>177</v>
      </c>
      <c r="H174" s="449">
        <f>ORÇAMENTO!J81</f>
        <v>0</v>
      </c>
      <c r="I174" s="465" t="s">
        <v>569</v>
      </c>
      <c r="J174" s="443">
        <v>1</v>
      </c>
      <c r="K174" s="444" t="s">
        <v>624</v>
      </c>
      <c r="L174" s="458">
        <v>1561.24</v>
      </c>
      <c r="M174" s="445">
        <f>L174*ORÇAMENTO!$I$81</f>
        <v>0</v>
      </c>
      <c r="N174" s="443">
        <v>5</v>
      </c>
      <c r="O174" s="446" t="e">
        <f t="shared" si="2"/>
        <v>#DIV/0!</v>
      </c>
    </row>
    <row r="175" spans="1:15" ht="12.75" customHeight="1" x14ac:dyDescent="0.2">
      <c r="A175" s="447"/>
      <c r="B175" s="447"/>
      <c r="C175" s="447"/>
      <c r="D175" s="447"/>
      <c r="E175" s="447"/>
      <c r="F175" s="448"/>
      <c r="G175" s="447"/>
      <c r="H175" s="449"/>
      <c r="I175" s="466"/>
      <c r="J175" s="443">
        <v>2</v>
      </c>
      <c r="K175" s="444" t="s">
        <v>625</v>
      </c>
      <c r="L175" s="458">
        <v>1561.24</v>
      </c>
      <c r="M175" s="445">
        <f>L175*ORÇAMENTO!$I$81</f>
        <v>0</v>
      </c>
      <c r="N175" s="443">
        <v>8</v>
      </c>
      <c r="O175" s="446" t="e">
        <f t="shared" si="2"/>
        <v>#DIV/0!</v>
      </c>
    </row>
    <row r="176" spans="1:15" ht="33" customHeight="1" x14ac:dyDescent="0.2">
      <c r="A176" s="451"/>
      <c r="B176" s="451"/>
      <c r="C176" s="451"/>
      <c r="D176" s="451"/>
      <c r="E176" s="451"/>
      <c r="F176" s="464"/>
      <c r="G176" s="451"/>
      <c r="H176" s="452"/>
      <c r="I176" s="467"/>
      <c r="J176" s="443">
        <v>3</v>
      </c>
      <c r="K176" s="444" t="s">
        <v>626</v>
      </c>
      <c r="L176" s="458">
        <v>1561.24</v>
      </c>
      <c r="M176" s="445">
        <f>L176*ORÇAMENTO!$I$81</f>
        <v>0</v>
      </c>
      <c r="N176" s="443">
        <v>11</v>
      </c>
      <c r="O176" s="446" t="e">
        <f t="shared" si="2"/>
        <v>#DIV/0!</v>
      </c>
    </row>
    <row r="177" spans="1:15" ht="12.75" customHeight="1" x14ac:dyDescent="0.2">
      <c r="A177" s="447" t="s">
        <v>178</v>
      </c>
      <c r="B177" s="447" t="s">
        <v>38</v>
      </c>
      <c r="C177" s="447" t="s">
        <v>46</v>
      </c>
      <c r="D177" s="447" t="s">
        <v>47</v>
      </c>
      <c r="E177" s="447" t="s">
        <v>42</v>
      </c>
      <c r="F177" s="448" t="e">
        <f>#REF!</f>
        <v>#REF!</v>
      </c>
      <c r="G177" s="455" t="s">
        <v>177</v>
      </c>
      <c r="H177" s="449">
        <f>ORÇAMENTO!J82</f>
        <v>0</v>
      </c>
      <c r="I177" s="450" t="s">
        <v>569</v>
      </c>
      <c r="J177" s="443">
        <v>1</v>
      </c>
      <c r="K177" s="444" t="s">
        <v>624</v>
      </c>
      <c r="L177" s="458">
        <v>5207.3</v>
      </c>
      <c r="M177" s="445">
        <f>L177*ORÇAMENTO!$I$82</f>
        <v>0</v>
      </c>
      <c r="N177" s="443">
        <v>5</v>
      </c>
      <c r="O177" s="446" t="e">
        <f t="shared" si="2"/>
        <v>#DIV/0!</v>
      </c>
    </row>
    <row r="178" spans="1:15" ht="12.75" customHeight="1" x14ac:dyDescent="0.2">
      <c r="A178" s="447"/>
      <c r="B178" s="447"/>
      <c r="C178" s="447"/>
      <c r="D178" s="447"/>
      <c r="E178" s="447"/>
      <c r="F178" s="448"/>
      <c r="G178" s="447"/>
      <c r="H178" s="449"/>
      <c r="I178" s="450"/>
      <c r="J178" s="443">
        <v>2</v>
      </c>
      <c r="K178" s="444" t="s">
        <v>625</v>
      </c>
      <c r="L178" s="458">
        <v>5207.3</v>
      </c>
      <c r="M178" s="445">
        <f>L178*ORÇAMENTO!$I$82</f>
        <v>0</v>
      </c>
      <c r="N178" s="443">
        <v>8</v>
      </c>
      <c r="O178" s="446" t="e">
        <f t="shared" si="2"/>
        <v>#DIV/0!</v>
      </c>
    </row>
    <row r="179" spans="1:15" ht="13.5" customHeight="1" thickBot="1" x14ac:dyDescent="0.25">
      <c r="A179" s="459"/>
      <c r="B179" s="459"/>
      <c r="C179" s="459"/>
      <c r="D179" s="459"/>
      <c r="E179" s="459"/>
      <c r="F179" s="460"/>
      <c r="G179" s="469"/>
      <c r="H179" s="461"/>
      <c r="I179" s="462"/>
      <c r="J179" s="443">
        <v>3</v>
      </c>
      <c r="K179" s="444" t="s">
        <v>626</v>
      </c>
      <c r="L179" s="458">
        <v>5207.3100000000004</v>
      </c>
      <c r="M179" s="445">
        <f>L179*ORÇAMENTO!$I$82</f>
        <v>0</v>
      </c>
      <c r="N179" s="443">
        <v>11</v>
      </c>
      <c r="O179" s="446" t="e">
        <f t="shared" si="2"/>
        <v>#DIV/0!</v>
      </c>
    </row>
    <row r="180" spans="1:15" ht="15.75" thickBot="1" x14ac:dyDescent="0.25">
      <c r="A180" s="2">
        <v>5</v>
      </c>
      <c r="B180" s="3"/>
      <c r="C180" s="4"/>
      <c r="D180" s="108" t="s">
        <v>233</v>
      </c>
      <c r="E180" s="257">
        <f>E181+E197+E201</f>
        <v>0</v>
      </c>
      <c r="F180" s="10"/>
      <c r="G180" s="10"/>
      <c r="H180" s="6"/>
      <c r="I180" s="470"/>
      <c r="J180" s="432"/>
      <c r="K180" s="432"/>
      <c r="L180" s="433"/>
      <c r="M180" s="434"/>
      <c r="N180" s="433"/>
      <c r="O180" s="434"/>
    </row>
    <row r="181" spans="1:15" x14ac:dyDescent="0.2">
      <c r="A181" s="88" t="s">
        <v>11</v>
      </c>
      <c r="B181" s="91"/>
      <c r="C181" s="89"/>
      <c r="D181" s="89" t="s">
        <v>234</v>
      </c>
      <c r="E181" s="259">
        <f>SUM(H182:H194)</f>
        <v>0</v>
      </c>
      <c r="F181" s="260"/>
      <c r="G181" s="260"/>
      <c r="H181" s="261"/>
      <c r="I181" s="471"/>
      <c r="J181" s="436"/>
      <c r="K181" s="436"/>
      <c r="L181" s="437"/>
      <c r="M181" s="438"/>
      <c r="N181" s="437"/>
      <c r="O181" s="438"/>
    </row>
    <row r="182" spans="1:15" x14ac:dyDescent="0.2">
      <c r="A182" s="439" t="s">
        <v>20</v>
      </c>
      <c r="B182" s="439" t="s">
        <v>29</v>
      </c>
      <c r="C182" s="439" t="s">
        <v>236</v>
      </c>
      <c r="D182" s="439" t="s">
        <v>237</v>
      </c>
      <c r="E182" s="439" t="s">
        <v>42</v>
      </c>
      <c r="F182" s="440" t="e">
        <f>#REF!</f>
        <v>#REF!</v>
      </c>
      <c r="G182" s="439" t="s">
        <v>234</v>
      </c>
      <c r="H182" s="441">
        <f>ORÇAMENTO!J85</f>
        <v>0</v>
      </c>
      <c r="I182" s="457" t="s">
        <v>569</v>
      </c>
      <c r="J182" s="443">
        <v>1</v>
      </c>
      <c r="K182" s="444" t="s">
        <v>624</v>
      </c>
      <c r="L182" s="443">
        <v>31.8</v>
      </c>
      <c r="M182" s="445">
        <f>L182*ORÇAMENTO!$I$85</f>
        <v>0</v>
      </c>
      <c r="N182" s="443">
        <v>8</v>
      </c>
      <c r="O182" s="446" t="e">
        <f t="shared" si="2"/>
        <v>#DIV/0!</v>
      </c>
    </row>
    <row r="183" spans="1:15" x14ac:dyDescent="0.2">
      <c r="A183" s="447"/>
      <c r="B183" s="447"/>
      <c r="C183" s="447"/>
      <c r="D183" s="447"/>
      <c r="E183" s="447"/>
      <c r="F183" s="448"/>
      <c r="G183" s="447"/>
      <c r="H183" s="449"/>
      <c r="I183" s="450"/>
      <c r="J183" s="443">
        <v>2</v>
      </c>
      <c r="K183" s="444" t="s">
        <v>625</v>
      </c>
      <c r="L183" s="443">
        <v>31.8</v>
      </c>
      <c r="M183" s="445">
        <f>L183*ORÇAMENTO!$I$85</f>
        <v>0</v>
      </c>
      <c r="N183" s="443">
        <v>10</v>
      </c>
      <c r="O183" s="446" t="e">
        <f t="shared" si="2"/>
        <v>#DIV/0!</v>
      </c>
    </row>
    <row r="184" spans="1:15" ht="33" customHeight="1" x14ac:dyDescent="0.2">
      <c r="A184" s="451"/>
      <c r="B184" s="451"/>
      <c r="C184" s="451"/>
      <c r="D184" s="451"/>
      <c r="E184" s="451"/>
      <c r="F184" s="464"/>
      <c r="G184" s="447"/>
      <c r="H184" s="452"/>
      <c r="I184" s="450"/>
      <c r="J184" s="443">
        <v>3</v>
      </c>
      <c r="K184" s="444" t="s">
        <v>626</v>
      </c>
      <c r="L184" s="443">
        <v>31.8</v>
      </c>
      <c r="M184" s="445">
        <f>L184*ORÇAMENTO!$I$85</f>
        <v>0</v>
      </c>
      <c r="N184" s="443">
        <v>12</v>
      </c>
      <c r="O184" s="446" t="e">
        <f t="shared" si="2"/>
        <v>#DIV/0!</v>
      </c>
    </row>
    <row r="185" spans="1:15" ht="12.75" customHeight="1" x14ac:dyDescent="0.2">
      <c r="A185" s="455" t="s">
        <v>224</v>
      </c>
      <c r="B185" s="455" t="s">
        <v>29</v>
      </c>
      <c r="C185" s="455" t="s">
        <v>43</v>
      </c>
      <c r="D185" s="455" t="s">
        <v>44</v>
      </c>
      <c r="E185" s="455" t="s">
        <v>45</v>
      </c>
      <c r="F185" s="454" t="e">
        <f>#REF!</f>
        <v>#REF!</v>
      </c>
      <c r="G185" s="455" t="s">
        <v>234</v>
      </c>
      <c r="H185" s="456">
        <f>ORÇAMENTO!J86</f>
        <v>0</v>
      </c>
      <c r="I185" s="465" t="s">
        <v>569</v>
      </c>
      <c r="J185" s="443">
        <v>1</v>
      </c>
      <c r="K185" s="444" t="s">
        <v>624</v>
      </c>
      <c r="L185" s="443">
        <v>289.38</v>
      </c>
      <c r="M185" s="445">
        <f>L185*ORÇAMENTO!$I$86</f>
        <v>0</v>
      </c>
      <c r="N185" s="443">
        <v>8</v>
      </c>
      <c r="O185" s="446" t="e">
        <f t="shared" si="2"/>
        <v>#DIV/0!</v>
      </c>
    </row>
    <row r="186" spans="1:15" ht="12.75" customHeight="1" x14ac:dyDescent="0.2">
      <c r="A186" s="447"/>
      <c r="B186" s="447"/>
      <c r="C186" s="447"/>
      <c r="D186" s="447"/>
      <c r="E186" s="447"/>
      <c r="F186" s="448"/>
      <c r="G186" s="447"/>
      <c r="H186" s="449"/>
      <c r="I186" s="466"/>
      <c r="J186" s="443">
        <v>2</v>
      </c>
      <c r="K186" s="444" t="s">
        <v>625</v>
      </c>
      <c r="L186" s="443">
        <v>289.38</v>
      </c>
      <c r="M186" s="445">
        <f>L186*ORÇAMENTO!$I$86</f>
        <v>0</v>
      </c>
      <c r="N186" s="443">
        <v>10</v>
      </c>
      <c r="O186" s="446" t="e">
        <f t="shared" si="2"/>
        <v>#DIV/0!</v>
      </c>
    </row>
    <row r="187" spans="1:15" ht="12.75" customHeight="1" x14ac:dyDescent="0.2">
      <c r="A187" s="451"/>
      <c r="B187" s="451"/>
      <c r="C187" s="451"/>
      <c r="D187" s="451"/>
      <c r="E187" s="451"/>
      <c r="F187" s="464"/>
      <c r="G187" s="451"/>
      <c r="H187" s="452"/>
      <c r="I187" s="467"/>
      <c r="J187" s="443">
        <v>3</v>
      </c>
      <c r="K187" s="444" t="s">
        <v>626</v>
      </c>
      <c r="L187" s="443">
        <v>289.38</v>
      </c>
      <c r="M187" s="445">
        <f>L187*ORÇAMENTO!$I$86</f>
        <v>0</v>
      </c>
      <c r="N187" s="443">
        <v>12</v>
      </c>
      <c r="O187" s="446" t="e">
        <f t="shared" si="2"/>
        <v>#DIV/0!</v>
      </c>
    </row>
    <row r="188" spans="1:15" ht="12.75" customHeight="1" x14ac:dyDescent="0.2">
      <c r="A188" s="455" t="s">
        <v>225</v>
      </c>
      <c r="B188" s="455" t="s">
        <v>29</v>
      </c>
      <c r="C188" s="455">
        <v>100576</v>
      </c>
      <c r="D188" s="455" t="s">
        <v>238</v>
      </c>
      <c r="E188" s="455" t="s">
        <v>31</v>
      </c>
      <c r="F188" s="454" t="e">
        <f>#REF!</f>
        <v>#REF!</v>
      </c>
      <c r="G188" s="447" t="s">
        <v>234</v>
      </c>
      <c r="H188" s="456">
        <f>ORÇAMENTO!J87</f>
        <v>0</v>
      </c>
      <c r="I188" s="465" t="s">
        <v>569</v>
      </c>
      <c r="J188" s="443">
        <v>1</v>
      </c>
      <c r="K188" s="444" t="s">
        <v>624</v>
      </c>
      <c r="L188" s="443">
        <v>212</v>
      </c>
      <c r="M188" s="445">
        <f>L188*ORÇAMENTO!$I$87</f>
        <v>0</v>
      </c>
      <c r="N188" s="443">
        <v>8</v>
      </c>
      <c r="O188" s="446" t="e">
        <f t="shared" si="2"/>
        <v>#DIV/0!</v>
      </c>
    </row>
    <row r="189" spans="1:15" ht="12.75" customHeight="1" x14ac:dyDescent="0.2">
      <c r="A189" s="447"/>
      <c r="B189" s="447"/>
      <c r="C189" s="447"/>
      <c r="D189" s="447"/>
      <c r="E189" s="447"/>
      <c r="F189" s="448"/>
      <c r="G189" s="447"/>
      <c r="H189" s="449"/>
      <c r="I189" s="466"/>
      <c r="J189" s="443">
        <v>2</v>
      </c>
      <c r="K189" s="444" t="s">
        <v>625</v>
      </c>
      <c r="L189" s="443">
        <v>212</v>
      </c>
      <c r="M189" s="445">
        <f>L189*ORÇAMENTO!$I$87</f>
        <v>0</v>
      </c>
      <c r="N189" s="443">
        <v>10</v>
      </c>
      <c r="O189" s="446" t="e">
        <f t="shared" si="2"/>
        <v>#DIV/0!</v>
      </c>
    </row>
    <row r="190" spans="1:15" ht="12.75" customHeight="1" x14ac:dyDescent="0.2">
      <c r="A190" s="451"/>
      <c r="B190" s="451"/>
      <c r="C190" s="451"/>
      <c r="D190" s="451"/>
      <c r="E190" s="451"/>
      <c r="F190" s="464"/>
      <c r="G190" s="447"/>
      <c r="H190" s="452"/>
      <c r="I190" s="466"/>
      <c r="J190" s="443">
        <v>3</v>
      </c>
      <c r="K190" s="444" t="s">
        <v>626</v>
      </c>
      <c r="L190" s="443">
        <v>212</v>
      </c>
      <c r="M190" s="445">
        <f>L190*ORÇAMENTO!$I$87</f>
        <v>0</v>
      </c>
      <c r="N190" s="443">
        <v>12</v>
      </c>
      <c r="O190" s="446" t="e">
        <f t="shared" si="2"/>
        <v>#DIV/0!</v>
      </c>
    </row>
    <row r="191" spans="1:15" ht="12.75" customHeight="1" x14ac:dyDescent="0.2">
      <c r="A191" s="455" t="s">
        <v>226</v>
      </c>
      <c r="B191" s="455" t="s">
        <v>29</v>
      </c>
      <c r="C191" s="455">
        <v>96622</v>
      </c>
      <c r="D191" s="455" t="s">
        <v>239</v>
      </c>
      <c r="E191" s="455" t="s">
        <v>42</v>
      </c>
      <c r="F191" s="454" t="e">
        <f>#REF!</f>
        <v>#REF!</v>
      </c>
      <c r="G191" s="455" t="s">
        <v>234</v>
      </c>
      <c r="H191" s="456">
        <f>ORÇAMENTO!J88</f>
        <v>0</v>
      </c>
      <c r="I191" s="465" t="s">
        <v>569</v>
      </c>
      <c r="J191" s="443">
        <v>1</v>
      </c>
      <c r="K191" s="444" t="s">
        <v>624</v>
      </c>
      <c r="L191" s="443">
        <v>10.6</v>
      </c>
      <c r="M191" s="445">
        <f>L191*ORÇAMENTO!$I$88</f>
        <v>0</v>
      </c>
      <c r="N191" s="443">
        <v>8</v>
      </c>
      <c r="O191" s="446" t="e">
        <f t="shared" si="2"/>
        <v>#DIV/0!</v>
      </c>
    </row>
    <row r="192" spans="1:15" ht="12.75" customHeight="1" x14ac:dyDescent="0.2">
      <c r="A192" s="447"/>
      <c r="B192" s="447"/>
      <c r="C192" s="447"/>
      <c r="D192" s="447"/>
      <c r="E192" s="447"/>
      <c r="F192" s="448"/>
      <c r="G192" s="447"/>
      <c r="H192" s="449"/>
      <c r="I192" s="466"/>
      <c r="J192" s="443">
        <v>2</v>
      </c>
      <c r="K192" s="444" t="s">
        <v>625</v>
      </c>
      <c r="L192" s="443">
        <v>10.6</v>
      </c>
      <c r="M192" s="445">
        <f>L192*ORÇAMENTO!$I$88</f>
        <v>0</v>
      </c>
      <c r="N192" s="443">
        <v>10</v>
      </c>
      <c r="O192" s="446" t="e">
        <f t="shared" si="2"/>
        <v>#DIV/0!</v>
      </c>
    </row>
    <row r="193" spans="1:15" ht="12.75" customHeight="1" x14ac:dyDescent="0.2">
      <c r="A193" s="451"/>
      <c r="B193" s="451"/>
      <c r="C193" s="451"/>
      <c r="D193" s="451"/>
      <c r="E193" s="451"/>
      <c r="F193" s="464"/>
      <c r="G193" s="451"/>
      <c r="H193" s="452"/>
      <c r="I193" s="467"/>
      <c r="J193" s="443">
        <v>3</v>
      </c>
      <c r="K193" s="444" t="s">
        <v>626</v>
      </c>
      <c r="L193" s="443">
        <v>10.6</v>
      </c>
      <c r="M193" s="445">
        <f>L193*ORÇAMENTO!$I$88</f>
        <v>0</v>
      </c>
      <c r="N193" s="443">
        <v>12</v>
      </c>
      <c r="O193" s="446" t="e">
        <f t="shared" si="2"/>
        <v>#DIV/0!</v>
      </c>
    </row>
    <row r="194" spans="1:15" ht="12.75" customHeight="1" x14ac:dyDescent="0.2">
      <c r="A194" s="447" t="s">
        <v>227</v>
      </c>
      <c r="B194" s="447" t="s">
        <v>29</v>
      </c>
      <c r="C194" s="447">
        <v>94991</v>
      </c>
      <c r="D194" s="447" t="s">
        <v>240</v>
      </c>
      <c r="E194" s="447" t="s">
        <v>42</v>
      </c>
      <c r="F194" s="448" t="e">
        <f>#REF!</f>
        <v>#REF!</v>
      </c>
      <c r="G194" s="455" t="s">
        <v>234</v>
      </c>
      <c r="H194" s="449">
        <f>ORÇAMENTO!J89</f>
        <v>0</v>
      </c>
      <c r="I194" s="465" t="s">
        <v>569</v>
      </c>
      <c r="J194" s="443">
        <v>1</v>
      </c>
      <c r="K194" s="444" t="s">
        <v>624</v>
      </c>
      <c r="L194" s="443">
        <v>21.2</v>
      </c>
      <c r="M194" s="445">
        <f>L194*ORÇAMENTO!$I$89</f>
        <v>0</v>
      </c>
      <c r="N194" s="443">
        <v>8</v>
      </c>
      <c r="O194" s="446" t="e">
        <f t="shared" si="2"/>
        <v>#DIV/0!</v>
      </c>
    </row>
    <row r="195" spans="1:15" ht="12.75" customHeight="1" x14ac:dyDescent="0.2">
      <c r="A195" s="447"/>
      <c r="B195" s="447"/>
      <c r="C195" s="447"/>
      <c r="D195" s="447"/>
      <c r="E195" s="447"/>
      <c r="F195" s="448"/>
      <c r="G195" s="447"/>
      <c r="H195" s="449"/>
      <c r="I195" s="466"/>
      <c r="J195" s="443">
        <v>2</v>
      </c>
      <c r="K195" s="444" t="s">
        <v>625</v>
      </c>
      <c r="L195" s="443">
        <v>21.2</v>
      </c>
      <c r="M195" s="445">
        <f>L195*ORÇAMENTO!$I$89</f>
        <v>0</v>
      </c>
      <c r="N195" s="443">
        <v>10</v>
      </c>
      <c r="O195" s="446" t="e">
        <f t="shared" si="2"/>
        <v>#DIV/0!</v>
      </c>
    </row>
    <row r="196" spans="1:15" ht="21.75" customHeight="1" x14ac:dyDescent="0.2">
      <c r="A196" s="459"/>
      <c r="B196" s="459"/>
      <c r="C196" s="459"/>
      <c r="D196" s="459"/>
      <c r="E196" s="459"/>
      <c r="F196" s="460"/>
      <c r="G196" s="459"/>
      <c r="H196" s="461"/>
      <c r="I196" s="477"/>
      <c r="J196" s="443">
        <v>3</v>
      </c>
      <c r="K196" s="444" t="s">
        <v>626</v>
      </c>
      <c r="L196" s="443">
        <v>21.2</v>
      </c>
      <c r="M196" s="445">
        <f>L196*ORÇAMENTO!$I$89</f>
        <v>0</v>
      </c>
      <c r="N196" s="443">
        <v>12</v>
      </c>
      <c r="O196" s="446" t="e">
        <f t="shared" si="2"/>
        <v>#DIV/0!</v>
      </c>
    </row>
    <row r="197" spans="1:15" x14ac:dyDescent="0.2">
      <c r="A197" s="92" t="s">
        <v>504</v>
      </c>
      <c r="B197" s="93"/>
      <c r="C197" s="94"/>
      <c r="D197" s="94" t="s">
        <v>235</v>
      </c>
      <c r="E197" s="259">
        <f>SUM(H198:H198)</f>
        <v>0</v>
      </c>
      <c r="F197" s="260"/>
      <c r="G197" s="260"/>
      <c r="H197" s="261"/>
      <c r="I197" s="484"/>
      <c r="J197" s="436"/>
      <c r="K197" s="436"/>
      <c r="L197" s="437"/>
      <c r="M197" s="438"/>
      <c r="N197" s="437"/>
      <c r="O197" s="438"/>
    </row>
    <row r="198" spans="1:15" x14ac:dyDescent="0.2">
      <c r="A198" s="447" t="s">
        <v>506</v>
      </c>
      <c r="B198" s="447" t="s">
        <v>29</v>
      </c>
      <c r="C198" s="447" t="s">
        <v>241</v>
      </c>
      <c r="D198" s="447" t="s">
        <v>242</v>
      </c>
      <c r="E198" s="447" t="s">
        <v>31</v>
      </c>
      <c r="F198" s="448" t="e">
        <f>#REF!</f>
        <v>#REF!</v>
      </c>
      <c r="G198" s="439" t="s">
        <v>235</v>
      </c>
      <c r="H198" s="456">
        <f>ORÇAMENTO!J91</f>
        <v>0</v>
      </c>
      <c r="I198" s="457" t="s">
        <v>569</v>
      </c>
      <c r="J198" s="443">
        <v>1</v>
      </c>
      <c r="K198" s="444" t="s">
        <v>624</v>
      </c>
      <c r="L198" s="443">
        <v>746.67</v>
      </c>
      <c r="M198" s="445">
        <f>L198*ORÇAMENTO!$I$91</f>
        <v>0</v>
      </c>
      <c r="N198" s="443">
        <v>8</v>
      </c>
      <c r="O198" s="446" t="e">
        <f t="shared" si="2"/>
        <v>#DIV/0!</v>
      </c>
    </row>
    <row r="199" spans="1:15" x14ac:dyDescent="0.2">
      <c r="A199" s="447"/>
      <c r="B199" s="447"/>
      <c r="C199" s="447"/>
      <c r="D199" s="447"/>
      <c r="E199" s="447"/>
      <c r="F199" s="448"/>
      <c r="G199" s="447"/>
      <c r="H199" s="449"/>
      <c r="I199" s="450"/>
      <c r="J199" s="443">
        <v>2</v>
      </c>
      <c r="K199" s="444" t="s">
        <v>625</v>
      </c>
      <c r="L199" s="443">
        <v>746.67</v>
      </c>
      <c r="M199" s="445">
        <f>L199*ORÇAMENTO!$I$91</f>
        <v>0</v>
      </c>
      <c r="N199" s="443">
        <v>10</v>
      </c>
      <c r="O199" s="446" t="e">
        <f t="shared" si="2"/>
        <v>#DIV/0!</v>
      </c>
    </row>
    <row r="200" spans="1:15" x14ac:dyDescent="0.2">
      <c r="A200" s="459"/>
      <c r="B200" s="459"/>
      <c r="C200" s="459"/>
      <c r="D200" s="459"/>
      <c r="E200" s="459"/>
      <c r="F200" s="460"/>
      <c r="G200" s="451"/>
      <c r="H200" s="461"/>
      <c r="I200" s="462"/>
      <c r="J200" s="443">
        <v>3</v>
      </c>
      <c r="K200" s="444" t="s">
        <v>626</v>
      </c>
      <c r="L200" s="443">
        <v>746.66</v>
      </c>
      <c r="M200" s="445">
        <f>L200*ORÇAMENTO!$I$91</f>
        <v>0</v>
      </c>
      <c r="N200" s="443">
        <v>12</v>
      </c>
      <c r="O200" s="446" t="e">
        <f t="shared" si="2"/>
        <v>#DIV/0!</v>
      </c>
    </row>
    <row r="201" spans="1:15" x14ac:dyDescent="0.2">
      <c r="A201" s="92" t="s">
        <v>505</v>
      </c>
      <c r="B201" s="93"/>
      <c r="C201" s="94"/>
      <c r="D201" s="94" t="s">
        <v>243</v>
      </c>
      <c r="E201" s="259">
        <f>SUM(H202:H205)</f>
        <v>0</v>
      </c>
      <c r="F201" s="260"/>
      <c r="G201" s="260"/>
      <c r="H201" s="261"/>
      <c r="I201" s="484"/>
      <c r="J201" s="436"/>
      <c r="K201" s="436"/>
      <c r="L201" s="437"/>
      <c r="M201" s="438"/>
      <c r="N201" s="437"/>
      <c r="O201" s="438"/>
    </row>
    <row r="202" spans="1:15" x14ac:dyDescent="0.2">
      <c r="A202" s="439" t="s">
        <v>507</v>
      </c>
      <c r="B202" s="439" t="s">
        <v>56</v>
      </c>
      <c r="C202" s="439" t="s">
        <v>245</v>
      </c>
      <c r="D202" s="439" t="s">
        <v>246</v>
      </c>
      <c r="E202" s="439" t="s">
        <v>220</v>
      </c>
      <c r="F202" s="440" t="e">
        <f>#REF!</f>
        <v>#REF!</v>
      </c>
      <c r="G202" s="439" t="s">
        <v>243</v>
      </c>
      <c r="H202" s="441">
        <f>ORÇAMENTO!J93</f>
        <v>0</v>
      </c>
      <c r="I202" s="457" t="s">
        <v>569</v>
      </c>
      <c r="J202" s="443">
        <v>1</v>
      </c>
      <c r="K202" s="444" t="s">
        <v>624</v>
      </c>
      <c r="L202" s="443">
        <v>215.59</v>
      </c>
      <c r="M202" s="445">
        <f>L202*ORÇAMENTO!$I$93</f>
        <v>0</v>
      </c>
      <c r="N202" s="443">
        <v>10</v>
      </c>
      <c r="O202" s="446" t="e">
        <f t="shared" si="2"/>
        <v>#DIV/0!</v>
      </c>
    </row>
    <row r="203" spans="1:15" x14ac:dyDescent="0.2">
      <c r="A203" s="447"/>
      <c r="B203" s="447"/>
      <c r="C203" s="447"/>
      <c r="D203" s="447"/>
      <c r="E203" s="447"/>
      <c r="F203" s="448"/>
      <c r="G203" s="447"/>
      <c r="H203" s="449"/>
      <c r="I203" s="450"/>
      <c r="J203" s="443">
        <v>2</v>
      </c>
      <c r="K203" s="444" t="s">
        <v>625</v>
      </c>
      <c r="L203" s="443">
        <v>215.59</v>
      </c>
      <c r="M203" s="445">
        <f>L203*ORÇAMENTO!$I$93</f>
        <v>0</v>
      </c>
      <c r="N203" s="443">
        <v>11</v>
      </c>
      <c r="O203" s="446" t="e">
        <f t="shared" si="2"/>
        <v>#DIV/0!</v>
      </c>
    </row>
    <row r="204" spans="1:15" x14ac:dyDescent="0.2">
      <c r="A204" s="451"/>
      <c r="B204" s="451"/>
      <c r="C204" s="451"/>
      <c r="D204" s="451"/>
      <c r="E204" s="451"/>
      <c r="F204" s="464"/>
      <c r="G204" s="451"/>
      <c r="H204" s="452"/>
      <c r="I204" s="450"/>
      <c r="J204" s="443">
        <v>3</v>
      </c>
      <c r="K204" s="444" t="s">
        <v>626</v>
      </c>
      <c r="L204" s="443">
        <v>215.6</v>
      </c>
      <c r="M204" s="445">
        <f>L204*ORÇAMENTO!$I$93</f>
        <v>0</v>
      </c>
      <c r="N204" s="443">
        <v>12</v>
      </c>
      <c r="O204" s="446" t="e">
        <f t="shared" si="2"/>
        <v>#DIV/0!</v>
      </c>
    </row>
    <row r="205" spans="1:15" ht="12.75" customHeight="1" x14ac:dyDescent="0.2">
      <c r="A205" s="447" t="s">
        <v>508</v>
      </c>
      <c r="B205" s="447" t="s">
        <v>179</v>
      </c>
      <c r="C205" s="447" t="s">
        <v>230</v>
      </c>
      <c r="D205" s="447" t="str">
        <f>COMPOSIÇÕES!C52</f>
        <v>Guarda-Corpo metálico com 4 tubos horizontais de 2" e montante em chapa metálica e=1/4" 12x12cm e espassamento de 1,5m, altura 0,80cm, com pintura zarcão e esmalte sintético fosco 2 demãos, fixado com chumbador mecânico</v>
      </c>
      <c r="E205" s="447" t="s">
        <v>220</v>
      </c>
      <c r="F205" s="448" t="e">
        <f>#REF!</f>
        <v>#REF!</v>
      </c>
      <c r="G205" s="447" t="s">
        <v>243</v>
      </c>
      <c r="H205" s="449">
        <f>ORÇAMENTO!J94</f>
        <v>0</v>
      </c>
      <c r="I205" s="465" t="s">
        <v>569</v>
      </c>
      <c r="J205" s="443">
        <v>1</v>
      </c>
      <c r="K205" s="444" t="s">
        <v>624</v>
      </c>
      <c r="L205" s="443">
        <v>215.59</v>
      </c>
      <c r="M205" s="445">
        <f>L205*ORÇAMENTO!$I$94</f>
        <v>0</v>
      </c>
      <c r="N205" s="443">
        <v>10</v>
      </c>
      <c r="O205" s="446" t="e">
        <f t="shared" si="2"/>
        <v>#DIV/0!</v>
      </c>
    </row>
    <row r="206" spans="1:15" ht="12.75" customHeight="1" x14ac:dyDescent="0.2">
      <c r="A206" s="447"/>
      <c r="B206" s="447"/>
      <c r="C206" s="447"/>
      <c r="D206" s="447"/>
      <c r="E206" s="447"/>
      <c r="F206" s="448"/>
      <c r="G206" s="447"/>
      <c r="H206" s="449"/>
      <c r="I206" s="466"/>
      <c r="J206" s="443">
        <v>2</v>
      </c>
      <c r="K206" s="444" t="s">
        <v>625</v>
      </c>
      <c r="L206" s="443">
        <v>215.59</v>
      </c>
      <c r="M206" s="445">
        <f>L206*ORÇAMENTO!$I$94</f>
        <v>0</v>
      </c>
      <c r="N206" s="443">
        <v>11</v>
      </c>
      <c r="O206" s="446" t="e">
        <f t="shared" si="2"/>
        <v>#DIV/0!</v>
      </c>
    </row>
    <row r="207" spans="1:15" ht="20.25" customHeight="1" thickBot="1" x14ac:dyDescent="0.25">
      <c r="A207" s="459"/>
      <c r="B207" s="459"/>
      <c r="C207" s="459"/>
      <c r="D207" s="459"/>
      <c r="E207" s="459"/>
      <c r="F207" s="460"/>
      <c r="G207" s="451"/>
      <c r="H207" s="461"/>
      <c r="I207" s="480"/>
      <c r="J207" s="443">
        <v>3</v>
      </c>
      <c r="K207" s="444" t="s">
        <v>626</v>
      </c>
      <c r="L207" s="443">
        <v>215.6</v>
      </c>
      <c r="M207" s="445">
        <f>L207*ORÇAMENTO!$I$94</f>
        <v>0</v>
      </c>
      <c r="N207" s="443">
        <v>12</v>
      </c>
      <c r="O207" s="446" t="e">
        <f t="shared" si="2"/>
        <v>#DIV/0!</v>
      </c>
    </row>
    <row r="208" spans="1:15" ht="15.75" thickBot="1" x14ac:dyDescent="0.25">
      <c r="A208" s="2">
        <v>6</v>
      </c>
      <c r="B208" s="3"/>
      <c r="C208" s="4"/>
      <c r="D208" s="108" t="s">
        <v>8</v>
      </c>
      <c r="E208" s="257">
        <f>E209</f>
        <v>0</v>
      </c>
      <c r="F208" s="10"/>
      <c r="G208" s="10"/>
      <c r="H208" s="6"/>
      <c r="I208" s="470"/>
      <c r="J208" s="432"/>
      <c r="K208" s="432"/>
      <c r="L208" s="433"/>
      <c r="M208" s="434"/>
      <c r="N208" s="433"/>
      <c r="O208" s="434"/>
    </row>
    <row r="209" spans="1:15" x14ac:dyDescent="0.2">
      <c r="A209" s="88" t="s">
        <v>93</v>
      </c>
      <c r="B209" s="91"/>
      <c r="C209" s="89"/>
      <c r="D209" s="89" t="s">
        <v>8</v>
      </c>
      <c r="E209" s="259">
        <f>SUM(H210:H213)</f>
        <v>0</v>
      </c>
      <c r="F209" s="260"/>
      <c r="G209" s="260"/>
      <c r="H209" s="261"/>
      <c r="I209" s="471"/>
      <c r="J209" s="436"/>
      <c r="K209" s="436"/>
      <c r="L209" s="437"/>
      <c r="M209" s="438"/>
      <c r="N209" s="437"/>
      <c r="O209" s="438"/>
    </row>
    <row r="210" spans="1:15" x14ac:dyDescent="0.2">
      <c r="A210" s="439" t="s">
        <v>94</v>
      </c>
      <c r="B210" s="439" t="s">
        <v>179</v>
      </c>
      <c r="C210" s="439" t="s">
        <v>123</v>
      </c>
      <c r="D210" s="439" t="s">
        <v>8</v>
      </c>
      <c r="E210" s="439" t="s">
        <v>35</v>
      </c>
      <c r="F210" s="440">
        <v>1</v>
      </c>
      <c r="G210" s="439" t="s">
        <v>8</v>
      </c>
      <c r="H210" s="441">
        <f>ORÇAMENTO!J97</f>
        <v>0</v>
      </c>
      <c r="I210" s="457" t="s">
        <v>569</v>
      </c>
      <c r="J210" s="443">
        <v>1</v>
      </c>
      <c r="K210" s="444" t="s">
        <v>624</v>
      </c>
      <c r="L210" s="443">
        <v>0.33</v>
      </c>
      <c r="M210" s="445">
        <f>L210*ORÇAMENTO!$I$97</f>
        <v>0</v>
      </c>
      <c r="N210" s="443">
        <v>10</v>
      </c>
      <c r="O210" s="446" t="e">
        <f t="shared" si="2"/>
        <v>#DIV/0!</v>
      </c>
    </row>
    <row r="211" spans="1:15" x14ac:dyDescent="0.2">
      <c r="A211" s="447"/>
      <c r="B211" s="447"/>
      <c r="C211" s="447"/>
      <c r="D211" s="447"/>
      <c r="E211" s="447"/>
      <c r="F211" s="448"/>
      <c r="G211" s="447"/>
      <c r="H211" s="449"/>
      <c r="I211" s="450"/>
      <c r="J211" s="443">
        <v>2</v>
      </c>
      <c r="K211" s="444" t="s">
        <v>625</v>
      </c>
      <c r="L211" s="443">
        <v>0.33</v>
      </c>
      <c r="M211" s="445">
        <f>L211*ORÇAMENTO!$I$97</f>
        <v>0</v>
      </c>
      <c r="N211" s="443">
        <v>11</v>
      </c>
      <c r="O211" s="446" t="e">
        <f t="shared" ref="O211:O247" si="3">M211/$E$248</f>
        <v>#DIV/0!</v>
      </c>
    </row>
    <row r="212" spans="1:15" x14ac:dyDescent="0.2">
      <c r="A212" s="451"/>
      <c r="B212" s="451"/>
      <c r="C212" s="451"/>
      <c r="D212" s="451"/>
      <c r="E212" s="451"/>
      <c r="F212" s="464"/>
      <c r="G212" s="451"/>
      <c r="H212" s="452"/>
      <c r="I212" s="450"/>
      <c r="J212" s="443">
        <v>3</v>
      </c>
      <c r="K212" s="444" t="s">
        <v>626</v>
      </c>
      <c r="L212" s="443">
        <v>0.34</v>
      </c>
      <c r="M212" s="445">
        <f>L212*ORÇAMENTO!$I$97</f>
        <v>0</v>
      </c>
      <c r="N212" s="443">
        <v>12</v>
      </c>
      <c r="O212" s="446" t="e">
        <f t="shared" si="3"/>
        <v>#DIV/0!</v>
      </c>
    </row>
    <row r="213" spans="1:15" ht="12.75" customHeight="1" x14ac:dyDescent="0.2">
      <c r="A213" s="447" t="s">
        <v>553</v>
      </c>
      <c r="B213" s="447" t="s">
        <v>179</v>
      </c>
      <c r="C213" s="447" t="s">
        <v>546</v>
      </c>
      <c r="D213" s="447" t="s">
        <v>547</v>
      </c>
      <c r="E213" s="447" t="s">
        <v>35</v>
      </c>
      <c r="F213" s="448">
        <v>1</v>
      </c>
      <c r="G213" s="447" t="s">
        <v>8</v>
      </c>
      <c r="H213" s="449">
        <f>ORÇAMENTO!J98</f>
        <v>0</v>
      </c>
      <c r="I213" s="465" t="s">
        <v>569</v>
      </c>
      <c r="J213" s="443">
        <v>1</v>
      </c>
      <c r="K213" s="444" t="s">
        <v>624</v>
      </c>
      <c r="L213" s="443">
        <v>0.33</v>
      </c>
      <c r="M213" s="445">
        <f>L213*ORÇAMENTO!$I$98</f>
        <v>0</v>
      </c>
      <c r="N213" s="443">
        <v>10</v>
      </c>
      <c r="O213" s="446" t="e">
        <f t="shared" si="3"/>
        <v>#DIV/0!</v>
      </c>
    </row>
    <row r="214" spans="1:15" ht="12.75" customHeight="1" x14ac:dyDescent="0.2">
      <c r="A214" s="447"/>
      <c r="B214" s="447"/>
      <c r="C214" s="447"/>
      <c r="D214" s="447"/>
      <c r="E214" s="447"/>
      <c r="F214" s="448"/>
      <c r="G214" s="447"/>
      <c r="H214" s="449"/>
      <c r="I214" s="466"/>
      <c r="J214" s="443">
        <v>2</v>
      </c>
      <c r="K214" s="444" t="s">
        <v>625</v>
      </c>
      <c r="L214" s="443">
        <v>0.33</v>
      </c>
      <c r="M214" s="445">
        <f>L214*ORÇAMENTO!$I$98</f>
        <v>0</v>
      </c>
      <c r="N214" s="443">
        <v>11</v>
      </c>
      <c r="O214" s="446" t="e">
        <f t="shared" si="3"/>
        <v>#DIV/0!</v>
      </c>
    </row>
    <row r="215" spans="1:15" ht="13.5" customHeight="1" thickBot="1" x14ac:dyDescent="0.25">
      <c r="A215" s="459"/>
      <c r="B215" s="459"/>
      <c r="C215" s="459"/>
      <c r="D215" s="459"/>
      <c r="E215" s="459"/>
      <c r="F215" s="460"/>
      <c r="G215" s="451"/>
      <c r="H215" s="461"/>
      <c r="I215" s="480"/>
      <c r="J215" s="443">
        <v>3</v>
      </c>
      <c r="K215" s="444" t="s">
        <v>626</v>
      </c>
      <c r="L215" s="443">
        <v>0.34</v>
      </c>
      <c r="M215" s="445">
        <f>L215*ORÇAMENTO!$I$98</f>
        <v>0</v>
      </c>
      <c r="N215" s="443">
        <v>12</v>
      </c>
      <c r="O215" s="446" t="e">
        <f t="shared" si="3"/>
        <v>#DIV/0!</v>
      </c>
    </row>
    <row r="216" spans="1:15" ht="15.75" thickBot="1" x14ac:dyDescent="0.25">
      <c r="A216" s="2">
        <v>7</v>
      </c>
      <c r="B216" s="3"/>
      <c r="C216" s="4"/>
      <c r="D216" s="108" t="s">
        <v>180</v>
      </c>
      <c r="E216" s="257">
        <f>E217</f>
        <v>0</v>
      </c>
      <c r="F216" s="10"/>
      <c r="G216" s="10"/>
      <c r="H216" s="6"/>
      <c r="I216" s="470"/>
      <c r="J216" s="432"/>
      <c r="K216" s="432"/>
      <c r="L216" s="433"/>
      <c r="M216" s="434"/>
      <c r="N216" s="433"/>
      <c r="O216" s="434"/>
    </row>
    <row r="217" spans="1:15" x14ac:dyDescent="0.2">
      <c r="A217" s="88" t="s">
        <v>95</v>
      </c>
      <c r="B217" s="91"/>
      <c r="C217" s="89"/>
      <c r="D217" s="89" t="s">
        <v>180</v>
      </c>
      <c r="E217" s="259">
        <f>SUM(H218:H237)</f>
        <v>0</v>
      </c>
      <c r="F217" s="260"/>
      <c r="G217" s="260"/>
      <c r="H217" s="261"/>
      <c r="I217" s="471"/>
      <c r="J217" s="436"/>
      <c r="K217" s="436"/>
      <c r="L217" s="437"/>
      <c r="M217" s="438"/>
      <c r="N217" s="437"/>
      <c r="O217" s="438"/>
    </row>
    <row r="218" spans="1:15" x14ac:dyDescent="0.2">
      <c r="A218" s="439" t="s">
        <v>96</v>
      </c>
      <c r="B218" s="439" t="s">
        <v>29</v>
      </c>
      <c r="C218" s="439" t="s">
        <v>36</v>
      </c>
      <c r="D218" s="439" t="s">
        <v>37</v>
      </c>
      <c r="E218" s="439" t="s">
        <v>31</v>
      </c>
      <c r="F218" s="440" t="e">
        <f>#REF!</f>
        <v>#REF!</v>
      </c>
      <c r="G218" s="439" t="s">
        <v>180</v>
      </c>
      <c r="H218" s="441">
        <f>ORÇAMENTO!J101</f>
        <v>0</v>
      </c>
      <c r="I218" s="457" t="s">
        <v>569</v>
      </c>
      <c r="J218" s="443">
        <v>1</v>
      </c>
      <c r="K218" s="444" t="s">
        <v>624</v>
      </c>
      <c r="L218" s="443">
        <v>2.66</v>
      </c>
      <c r="M218" s="445">
        <f>L218*ORÇAMENTO!$I$101</f>
        <v>0</v>
      </c>
      <c r="N218" s="443">
        <v>1</v>
      </c>
      <c r="O218" s="446" t="e">
        <f t="shared" si="3"/>
        <v>#DIV/0!</v>
      </c>
    </row>
    <row r="219" spans="1:15" x14ac:dyDescent="0.2">
      <c r="A219" s="447"/>
      <c r="B219" s="447"/>
      <c r="C219" s="447"/>
      <c r="D219" s="447"/>
      <c r="E219" s="447"/>
      <c r="F219" s="448"/>
      <c r="G219" s="447"/>
      <c r="H219" s="449"/>
      <c r="I219" s="450"/>
      <c r="J219" s="443">
        <v>2</v>
      </c>
      <c r="K219" s="444" t="s">
        <v>625</v>
      </c>
      <c r="L219" s="443">
        <v>2.66</v>
      </c>
      <c r="M219" s="445">
        <f>L219*ORÇAMENTO!$I$101</f>
        <v>0</v>
      </c>
      <c r="N219" s="443">
        <v>1</v>
      </c>
      <c r="O219" s="446" t="e">
        <f t="shared" si="3"/>
        <v>#DIV/0!</v>
      </c>
    </row>
    <row r="220" spans="1:15" x14ac:dyDescent="0.2">
      <c r="A220" s="451"/>
      <c r="B220" s="451"/>
      <c r="C220" s="451"/>
      <c r="D220" s="451"/>
      <c r="E220" s="451"/>
      <c r="F220" s="464"/>
      <c r="G220" s="447"/>
      <c r="H220" s="452"/>
      <c r="I220" s="450"/>
      <c r="J220" s="443">
        <v>3</v>
      </c>
      <c r="K220" s="444" t="s">
        <v>626</v>
      </c>
      <c r="L220" s="443">
        <v>2.66</v>
      </c>
      <c r="M220" s="445">
        <f>L220*ORÇAMENTO!$I$101</f>
        <v>0</v>
      </c>
      <c r="N220" s="443">
        <v>1</v>
      </c>
      <c r="O220" s="446" t="e">
        <f t="shared" si="3"/>
        <v>#DIV/0!</v>
      </c>
    </row>
    <row r="221" spans="1:15" ht="12.75" customHeight="1" x14ac:dyDescent="0.2">
      <c r="A221" s="455" t="s">
        <v>509</v>
      </c>
      <c r="B221" s="455" t="s">
        <v>179</v>
      </c>
      <c r="C221" s="455" t="s">
        <v>244</v>
      </c>
      <c r="D221" s="455" t="s">
        <v>253</v>
      </c>
      <c r="E221" s="455" t="s">
        <v>31</v>
      </c>
      <c r="F221" s="454" t="e">
        <f>#REF!</f>
        <v>#REF!</v>
      </c>
      <c r="G221" s="455" t="s">
        <v>180</v>
      </c>
      <c r="H221" s="456">
        <f>ORÇAMENTO!J102</f>
        <v>0</v>
      </c>
      <c r="I221" s="465" t="s">
        <v>569</v>
      </c>
      <c r="J221" s="443">
        <v>1</v>
      </c>
      <c r="K221" s="444" t="s">
        <v>624</v>
      </c>
      <c r="L221" s="443">
        <v>12.47</v>
      </c>
      <c r="M221" s="445">
        <f>L221*ORÇAMENTO!$I$102</f>
        <v>0</v>
      </c>
      <c r="N221" s="443">
        <v>1</v>
      </c>
      <c r="O221" s="446" t="e">
        <f t="shared" si="3"/>
        <v>#DIV/0!</v>
      </c>
    </row>
    <row r="222" spans="1:15" ht="12.75" customHeight="1" x14ac:dyDescent="0.2">
      <c r="A222" s="447"/>
      <c r="B222" s="447"/>
      <c r="C222" s="447"/>
      <c r="D222" s="447"/>
      <c r="E222" s="447"/>
      <c r="F222" s="448"/>
      <c r="G222" s="447"/>
      <c r="H222" s="449"/>
      <c r="I222" s="466"/>
      <c r="J222" s="443">
        <v>2</v>
      </c>
      <c r="K222" s="444" t="s">
        <v>625</v>
      </c>
      <c r="L222" s="443">
        <v>12.47</v>
      </c>
      <c r="M222" s="445">
        <f>L222*ORÇAMENTO!$I$102</f>
        <v>0</v>
      </c>
      <c r="N222" s="443">
        <v>1</v>
      </c>
      <c r="O222" s="446" t="e">
        <f t="shared" si="3"/>
        <v>#DIV/0!</v>
      </c>
    </row>
    <row r="223" spans="1:15" ht="12.75" customHeight="1" x14ac:dyDescent="0.2">
      <c r="A223" s="451"/>
      <c r="B223" s="451"/>
      <c r="C223" s="451"/>
      <c r="D223" s="451"/>
      <c r="E223" s="451"/>
      <c r="F223" s="464"/>
      <c r="G223" s="451"/>
      <c r="H223" s="452"/>
      <c r="I223" s="467"/>
      <c r="J223" s="443">
        <v>3</v>
      </c>
      <c r="K223" s="444" t="s">
        <v>626</v>
      </c>
      <c r="L223" s="443">
        <v>12.46</v>
      </c>
      <c r="M223" s="445">
        <f>L223*ORÇAMENTO!$I$102</f>
        <v>0</v>
      </c>
      <c r="N223" s="443">
        <v>1</v>
      </c>
      <c r="O223" s="446" t="e">
        <f t="shared" si="3"/>
        <v>#DIV/0!</v>
      </c>
    </row>
    <row r="224" spans="1:15" ht="12.75" customHeight="1" x14ac:dyDescent="0.2">
      <c r="A224" s="455" t="s">
        <v>510</v>
      </c>
      <c r="B224" s="455" t="s">
        <v>179</v>
      </c>
      <c r="C224" s="455" t="s">
        <v>252</v>
      </c>
      <c r="D224" s="455" t="s">
        <v>392</v>
      </c>
      <c r="E224" s="455" t="s">
        <v>31</v>
      </c>
      <c r="F224" s="454" t="e">
        <f>#REF!</f>
        <v>#REF!</v>
      </c>
      <c r="G224" s="447" t="s">
        <v>180</v>
      </c>
      <c r="H224" s="456">
        <f>ORÇAMENTO!J103</f>
        <v>0</v>
      </c>
      <c r="I224" s="450" t="s">
        <v>569</v>
      </c>
      <c r="J224" s="443">
        <v>1</v>
      </c>
      <c r="K224" s="444" t="s">
        <v>624</v>
      </c>
      <c r="L224" s="443">
        <v>18.02</v>
      </c>
      <c r="M224" s="445">
        <f>L224*ORÇAMENTO!$I$103</f>
        <v>0</v>
      </c>
      <c r="N224" s="443">
        <v>1</v>
      </c>
      <c r="O224" s="446" t="e">
        <f t="shared" si="3"/>
        <v>#DIV/0!</v>
      </c>
    </row>
    <row r="225" spans="1:15" ht="12.75" customHeight="1" x14ac:dyDescent="0.2">
      <c r="A225" s="447"/>
      <c r="B225" s="447"/>
      <c r="C225" s="447"/>
      <c r="D225" s="447"/>
      <c r="E225" s="447"/>
      <c r="F225" s="448"/>
      <c r="G225" s="447"/>
      <c r="H225" s="449"/>
      <c r="I225" s="450"/>
      <c r="J225" s="443">
        <v>2</v>
      </c>
      <c r="K225" s="444" t="s">
        <v>625</v>
      </c>
      <c r="L225" s="443">
        <v>18.02</v>
      </c>
      <c r="M225" s="445">
        <f>L225*ORÇAMENTO!$I$103</f>
        <v>0</v>
      </c>
      <c r="N225" s="443">
        <v>1</v>
      </c>
      <c r="O225" s="446" t="e">
        <f t="shared" si="3"/>
        <v>#DIV/0!</v>
      </c>
    </row>
    <row r="226" spans="1:15" ht="19.5" customHeight="1" x14ac:dyDescent="0.2">
      <c r="A226" s="451"/>
      <c r="B226" s="451"/>
      <c r="C226" s="451"/>
      <c r="D226" s="451"/>
      <c r="E226" s="451"/>
      <c r="F226" s="464"/>
      <c r="G226" s="447"/>
      <c r="H226" s="452"/>
      <c r="I226" s="450"/>
      <c r="J226" s="443">
        <v>3</v>
      </c>
      <c r="K226" s="444" t="s">
        <v>626</v>
      </c>
      <c r="L226" s="443">
        <v>18.010000000000002</v>
      </c>
      <c r="M226" s="445">
        <f>L226*ORÇAMENTO!$I$103</f>
        <v>0</v>
      </c>
      <c r="N226" s="443">
        <v>1</v>
      </c>
      <c r="O226" s="446" t="e">
        <f t="shared" si="3"/>
        <v>#DIV/0!</v>
      </c>
    </row>
    <row r="227" spans="1:15" ht="12.75" customHeight="1" x14ac:dyDescent="0.2">
      <c r="A227" s="455" t="s">
        <v>511</v>
      </c>
      <c r="B227" s="455" t="s">
        <v>179</v>
      </c>
      <c r="C227" s="455" t="s">
        <v>391</v>
      </c>
      <c r="D227" s="455" t="s">
        <v>456</v>
      </c>
      <c r="E227" s="455" t="s">
        <v>31</v>
      </c>
      <c r="F227" s="454" t="e">
        <f>#REF!</f>
        <v>#REF!</v>
      </c>
      <c r="G227" s="455" t="s">
        <v>180</v>
      </c>
      <c r="H227" s="456">
        <f>ORÇAMENTO!J104</f>
        <v>0</v>
      </c>
      <c r="I227" s="465" t="s">
        <v>569</v>
      </c>
      <c r="J227" s="443">
        <v>1</v>
      </c>
      <c r="K227" s="444" t="s">
        <v>624</v>
      </c>
      <c r="L227" s="443">
        <v>7.32</v>
      </c>
      <c r="M227" s="445">
        <f>L227*ORÇAMENTO!$I$104</f>
        <v>0</v>
      </c>
      <c r="N227" s="443">
        <v>1</v>
      </c>
      <c r="O227" s="446" t="e">
        <f t="shared" si="3"/>
        <v>#DIV/0!</v>
      </c>
    </row>
    <row r="228" spans="1:15" ht="12.75" customHeight="1" x14ac:dyDescent="0.2">
      <c r="A228" s="447"/>
      <c r="B228" s="447"/>
      <c r="C228" s="447"/>
      <c r="D228" s="447"/>
      <c r="E228" s="447"/>
      <c r="F228" s="448"/>
      <c r="G228" s="447"/>
      <c r="H228" s="449"/>
      <c r="I228" s="466"/>
      <c r="J228" s="443">
        <v>2</v>
      </c>
      <c r="K228" s="444" t="s">
        <v>625</v>
      </c>
      <c r="L228" s="443">
        <v>7.32</v>
      </c>
      <c r="M228" s="445">
        <f>L228*ORÇAMENTO!$I$104</f>
        <v>0</v>
      </c>
      <c r="N228" s="443">
        <v>1</v>
      </c>
      <c r="O228" s="446" t="e">
        <f t="shared" si="3"/>
        <v>#DIV/0!</v>
      </c>
    </row>
    <row r="229" spans="1:15" ht="12.75" customHeight="1" x14ac:dyDescent="0.2">
      <c r="A229" s="451"/>
      <c r="B229" s="451"/>
      <c r="C229" s="451"/>
      <c r="D229" s="451"/>
      <c r="E229" s="451"/>
      <c r="F229" s="464"/>
      <c r="G229" s="451"/>
      <c r="H229" s="452"/>
      <c r="I229" s="467"/>
      <c r="J229" s="443">
        <v>3</v>
      </c>
      <c r="K229" s="444" t="s">
        <v>626</v>
      </c>
      <c r="L229" s="443">
        <v>7.32</v>
      </c>
      <c r="M229" s="445">
        <f>L229*ORÇAMENTO!$I$104</f>
        <v>0</v>
      </c>
      <c r="N229" s="443">
        <v>1</v>
      </c>
      <c r="O229" s="446" t="e">
        <f t="shared" si="3"/>
        <v>#DIV/0!</v>
      </c>
    </row>
    <row r="230" spans="1:15" ht="12.75" customHeight="1" x14ac:dyDescent="0.2">
      <c r="A230" s="263" t="s">
        <v>512</v>
      </c>
      <c r="B230" s="265" t="s">
        <v>179</v>
      </c>
      <c r="C230" s="263" t="s">
        <v>439</v>
      </c>
      <c r="D230" s="263" t="s">
        <v>595</v>
      </c>
      <c r="E230" s="263" t="s">
        <v>31</v>
      </c>
      <c r="F230" s="266" t="e">
        <f>#REF!</f>
        <v>#REF!</v>
      </c>
      <c r="G230" s="263" t="s">
        <v>180</v>
      </c>
      <c r="H230" s="267">
        <f>ORÇAMENTO!J105</f>
        <v>0</v>
      </c>
      <c r="I230" s="485" t="s">
        <v>569</v>
      </c>
      <c r="J230" s="443">
        <v>1</v>
      </c>
      <c r="K230" s="444" t="s">
        <v>624</v>
      </c>
      <c r="L230" s="443">
        <v>27.45</v>
      </c>
      <c r="M230" s="445">
        <f>L230*ORÇAMENTO!I105</f>
        <v>0</v>
      </c>
      <c r="N230" s="443">
        <v>1</v>
      </c>
      <c r="O230" s="446" t="e">
        <f t="shared" si="3"/>
        <v>#DIV/0!</v>
      </c>
    </row>
    <row r="231" spans="1:15" ht="12.75" customHeight="1" x14ac:dyDescent="0.2">
      <c r="A231" s="276" t="s">
        <v>513</v>
      </c>
      <c r="B231" s="277" t="s">
        <v>29</v>
      </c>
      <c r="C231" s="276" t="s">
        <v>555</v>
      </c>
      <c r="D231" s="276" t="s">
        <v>556</v>
      </c>
      <c r="E231" s="276" t="s">
        <v>31</v>
      </c>
      <c r="F231" s="278" t="e">
        <f>#REF!</f>
        <v>#REF!</v>
      </c>
      <c r="G231" s="276" t="s">
        <v>180</v>
      </c>
      <c r="H231" s="279">
        <f>ORÇAMENTO!J106</f>
        <v>0</v>
      </c>
      <c r="I231" s="486" t="s">
        <v>569</v>
      </c>
      <c r="J231" s="443">
        <v>1</v>
      </c>
      <c r="K231" s="444" t="s">
        <v>624</v>
      </c>
      <c r="L231" s="443">
        <v>179.65</v>
      </c>
      <c r="M231" s="445">
        <f>L231*ORÇAMENTO!I106</f>
        <v>0</v>
      </c>
      <c r="N231" s="443">
        <v>1</v>
      </c>
      <c r="O231" s="446" t="e">
        <f t="shared" si="3"/>
        <v>#DIV/0!</v>
      </c>
    </row>
    <row r="232" spans="1:15" ht="12.75" customHeight="1" x14ac:dyDescent="0.2">
      <c r="A232" s="284" t="s">
        <v>514</v>
      </c>
      <c r="B232" s="310" t="s">
        <v>203</v>
      </c>
      <c r="C232" s="284">
        <v>1005006</v>
      </c>
      <c r="D232" s="284" t="s">
        <v>206</v>
      </c>
      <c r="E232" s="284" t="s">
        <v>31</v>
      </c>
      <c r="F232" s="285" t="e">
        <f>#REF!</f>
        <v>#REF!</v>
      </c>
      <c r="G232" s="276" t="s">
        <v>180</v>
      </c>
      <c r="H232" s="288">
        <f>ORÇAMENTO!J107</f>
        <v>0</v>
      </c>
      <c r="I232" s="475" t="s">
        <v>569</v>
      </c>
      <c r="J232" s="443">
        <v>1</v>
      </c>
      <c r="K232" s="444" t="s">
        <v>624</v>
      </c>
      <c r="L232" s="443">
        <v>11</v>
      </c>
      <c r="M232" s="445">
        <f>L232*ORÇAMENTO!I107</f>
        <v>0</v>
      </c>
      <c r="N232" s="443">
        <v>1</v>
      </c>
      <c r="O232" s="446" t="e">
        <f t="shared" si="3"/>
        <v>#DIV/0!</v>
      </c>
    </row>
    <row r="233" spans="1:15" ht="12.75" customHeight="1" x14ac:dyDescent="0.2">
      <c r="A233" s="487" t="s">
        <v>515</v>
      </c>
      <c r="B233" s="277" t="s">
        <v>203</v>
      </c>
      <c r="C233" s="276">
        <v>1005007</v>
      </c>
      <c r="D233" s="276" t="s">
        <v>207</v>
      </c>
      <c r="E233" s="276" t="s">
        <v>31</v>
      </c>
      <c r="F233" s="278" t="e">
        <f>#REF!</f>
        <v>#REF!</v>
      </c>
      <c r="G233" s="276" t="s">
        <v>180</v>
      </c>
      <c r="H233" s="279">
        <f>ORÇAMENTO!J108</f>
        <v>0</v>
      </c>
      <c r="I233" s="486" t="s">
        <v>569</v>
      </c>
      <c r="J233" s="443">
        <v>1</v>
      </c>
      <c r="K233" s="444" t="s">
        <v>624</v>
      </c>
      <c r="L233" s="443">
        <v>3.3</v>
      </c>
      <c r="M233" s="445">
        <f>L233*ORÇAMENTO!I108</f>
        <v>0</v>
      </c>
      <c r="N233" s="443">
        <v>1</v>
      </c>
      <c r="O233" s="446" t="e">
        <f t="shared" si="3"/>
        <v>#DIV/0!</v>
      </c>
    </row>
    <row r="234" spans="1:15" ht="12.75" customHeight="1" x14ac:dyDescent="0.2">
      <c r="A234" s="276" t="s">
        <v>516</v>
      </c>
      <c r="B234" s="277" t="s">
        <v>179</v>
      </c>
      <c r="C234" s="276" t="s">
        <v>451</v>
      </c>
      <c r="D234" s="276" t="s">
        <v>458</v>
      </c>
      <c r="E234" s="276" t="s">
        <v>35</v>
      </c>
      <c r="F234" s="278" t="e">
        <f>#REF!</f>
        <v>#REF!</v>
      </c>
      <c r="G234" s="276" t="s">
        <v>180</v>
      </c>
      <c r="H234" s="279">
        <f>ORÇAMENTO!J109</f>
        <v>0</v>
      </c>
      <c r="I234" s="486" t="s">
        <v>569</v>
      </c>
      <c r="J234" s="443">
        <v>1</v>
      </c>
      <c r="K234" s="444" t="s">
        <v>624</v>
      </c>
      <c r="L234" s="443">
        <v>1</v>
      </c>
      <c r="M234" s="445">
        <f>L234*ORÇAMENTO!I109</f>
        <v>0</v>
      </c>
      <c r="N234" s="443">
        <v>1</v>
      </c>
      <c r="O234" s="446" t="e">
        <f t="shared" si="3"/>
        <v>#DIV/0!</v>
      </c>
    </row>
    <row r="235" spans="1:15" ht="12.75" customHeight="1" x14ac:dyDescent="0.2">
      <c r="A235" s="276" t="s">
        <v>517</v>
      </c>
      <c r="B235" s="277" t="s">
        <v>203</v>
      </c>
      <c r="C235" s="276">
        <v>10013071</v>
      </c>
      <c r="D235" s="276" t="s">
        <v>211</v>
      </c>
      <c r="E235" s="276" t="s">
        <v>35</v>
      </c>
      <c r="F235" s="278" t="e">
        <f>#REF!</f>
        <v>#REF!</v>
      </c>
      <c r="G235" s="276" t="s">
        <v>180</v>
      </c>
      <c r="H235" s="279">
        <f>ORÇAMENTO!J110</f>
        <v>0</v>
      </c>
      <c r="I235" s="486" t="s">
        <v>569</v>
      </c>
      <c r="J235" s="443">
        <v>1</v>
      </c>
      <c r="K235" s="444" t="s">
        <v>624</v>
      </c>
      <c r="L235" s="443">
        <v>2</v>
      </c>
      <c r="M235" s="445">
        <f>L235*ORÇAMENTO!I110</f>
        <v>0</v>
      </c>
      <c r="N235" s="443">
        <v>1</v>
      </c>
      <c r="O235" s="446" t="e">
        <f t="shared" si="3"/>
        <v>#DIV/0!</v>
      </c>
    </row>
    <row r="236" spans="1:15" ht="12.75" customHeight="1" x14ac:dyDescent="0.2">
      <c r="A236" s="276" t="s">
        <v>518</v>
      </c>
      <c r="B236" s="277" t="s">
        <v>29</v>
      </c>
      <c r="C236" s="276" t="s">
        <v>492</v>
      </c>
      <c r="D236" s="276" t="s">
        <v>493</v>
      </c>
      <c r="E236" s="276" t="s">
        <v>35</v>
      </c>
      <c r="F236" s="278">
        <v>1</v>
      </c>
      <c r="G236" s="276" t="s">
        <v>180</v>
      </c>
      <c r="H236" s="279">
        <f>ORÇAMENTO!J111</f>
        <v>0</v>
      </c>
      <c r="I236" s="486" t="s">
        <v>569</v>
      </c>
      <c r="J236" s="443">
        <v>1</v>
      </c>
      <c r="K236" s="444" t="s">
        <v>624</v>
      </c>
      <c r="L236" s="443">
        <v>1</v>
      </c>
      <c r="M236" s="445">
        <f>L236*ORÇAMENTO!I111</f>
        <v>0</v>
      </c>
      <c r="N236" s="443">
        <v>1</v>
      </c>
      <c r="O236" s="446" t="e">
        <f t="shared" si="3"/>
        <v>#DIV/0!</v>
      </c>
    </row>
    <row r="237" spans="1:15" ht="15" thickBot="1" x14ac:dyDescent="0.25">
      <c r="A237" s="310" t="s">
        <v>554</v>
      </c>
      <c r="B237" s="310" t="s">
        <v>39</v>
      </c>
      <c r="C237" s="284" t="s">
        <v>494</v>
      </c>
      <c r="D237" s="284" t="s">
        <v>495</v>
      </c>
      <c r="E237" s="284" t="s">
        <v>35</v>
      </c>
      <c r="F237" s="285">
        <v>1</v>
      </c>
      <c r="G237" s="276" t="s">
        <v>180</v>
      </c>
      <c r="H237" s="288">
        <f>ORÇAMENTO!J112</f>
        <v>0</v>
      </c>
      <c r="I237" s="475" t="s">
        <v>569</v>
      </c>
      <c r="J237" s="443">
        <v>1</v>
      </c>
      <c r="K237" s="444" t="s">
        <v>624</v>
      </c>
      <c r="L237" s="443">
        <v>1</v>
      </c>
      <c r="M237" s="445">
        <f>L237*ORÇAMENTO!$I$112</f>
        <v>0</v>
      </c>
      <c r="N237" s="443">
        <v>1</v>
      </c>
      <c r="O237" s="446" t="e">
        <f t="shared" si="3"/>
        <v>#DIV/0!</v>
      </c>
    </row>
    <row r="238" spans="1:15" ht="15.75" thickBot="1" x14ac:dyDescent="0.25">
      <c r="A238" s="2">
        <v>8</v>
      </c>
      <c r="B238" s="3"/>
      <c r="C238" s="4"/>
      <c r="D238" s="108" t="s">
        <v>593</v>
      </c>
      <c r="E238" s="257">
        <f>E239</f>
        <v>0</v>
      </c>
      <c r="F238" s="10"/>
      <c r="G238" s="10"/>
      <c r="H238" s="6"/>
      <c r="I238" s="470"/>
      <c r="J238" s="432"/>
      <c r="K238" s="432"/>
      <c r="L238" s="433"/>
      <c r="M238" s="434"/>
      <c r="N238" s="433"/>
      <c r="O238" s="434"/>
    </row>
    <row r="239" spans="1:15" x14ac:dyDescent="0.2">
      <c r="A239" s="88" t="s">
        <v>228</v>
      </c>
      <c r="B239" s="91"/>
      <c r="C239" s="89"/>
      <c r="D239" s="89" t="s">
        <v>181</v>
      </c>
      <c r="E239" s="259">
        <f>SUM(H240:H244)</f>
        <v>0</v>
      </c>
      <c r="F239" s="260"/>
      <c r="G239" s="260"/>
      <c r="H239" s="261"/>
      <c r="I239" s="471"/>
      <c r="J239" s="436"/>
      <c r="K239" s="436"/>
      <c r="L239" s="437"/>
      <c r="M239" s="438"/>
      <c r="N239" s="437"/>
      <c r="O239" s="438"/>
    </row>
    <row r="240" spans="1:15" x14ac:dyDescent="0.2">
      <c r="A240" s="439" t="s">
        <v>229</v>
      </c>
      <c r="B240" s="439" t="s">
        <v>32</v>
      </c>
      <c r="C240" s="439" t="s">
        <v>33</v>
      </c>
      <c r="D240" s="439" t="s">
        <v>34</v>
      </c>
      <c r="E240" s="439" t="s">
        <v>35</v>
      </c>
      <c r="F240" s="440" t="e">
        <f>#REF!</f>
        <v>#REF!</v>
      </c>
      <c r="G240" s="439" t="s">
        <v>593</v>
      </c>
      <c r="H240" s="441">
        <f>ORÇAMENTO!J115</f>
        <v>0</v>
      </c>
      <c r="I240" s="442" t="s">
        <v>569</v>
      </c>
      <c r="J240" s="443">
        <v>1</v>
      </c>
      <c r="K240" s="444" t="s">
        <v>624</v>
      </c>
      <c r="L240" s="443">
        <v>14</v>
      </c>
      <c r="M240" s="445">
        <f>L240*ORÇAMENTO!$I$115</f>
        <v>0</v>
      </c>
      <c r="N240" s="443">
        <v>1</v>
      </c>
      <c r="O240" s="446" t="e">
        <f t="shared" si="3"/>
        <v>#DIV/0!</v>
      </c>
    </row>
    <row r="241" spans="1:15" x14ac:dyDescent="0.2">
      <c r="A241" s="447"/>
      <c r="B241" s="447"/>
      <c r="C241" s="447"/>
      <c r="D241" s="447"/>
      <c r="E241" s="447"/>
      <c r="F241" s="448"/>
      <c r="G241" s="447"/>
      <c r="H241" s="449"/>
      <c r="I241" s="450"/>
      <c r="J241" s="443">
        <v>2</v>
      </c>
      <c r="K241" s="444" t="s">
        <v>625</v>
      </c>
      <c r="L241" s="443">
        <v>15</v>
      </c>
      <c r="M241" s="445">
        <f>L241*ORÇAMENTO!$I$115</f>
        <v>0</v>
      </c>
      <c r="N241" s="443">
        <v>1</v>
      </c>
      <c r="O241" s="446" t="e">
        <f t="shared" si="3"/>
        <v>#DIV/0!</v>
      </c>
    </row>
    <row r="242" spans="1:15" x14ac:dyDescent="0.2">
      <c r="A242" s="451"/>
      <c r="B242" s="451"/>
      <c r="C242" s="451"/>
      <c r="D242" s="451"/>
      <c r="E242" s="451"/>
      <c r="F242" s="464"/>
      <c r="G242" s="451"/>
      <c r="H242" s="452"/>
      <c r="I242" s="453"/>
      <c r="J242" s="443">
        <v>3</v>
      </c>
      <c r="K242" s="444" t="s">
        <v>626</v>
      </c>
      <c r="L242" s="443">
        <v>15</v>
      </c>
      <c r="M242" s="445">
        <f>L242*ORÇAMENTO!$I$115</f>
        <v>0</v>
      </c>
      <c r="N242" s="443">
        <v>2</v>
      </c>
      <c r="O242" s="446" t="e">
        <f t="shared" si="3"/>
        <v>#DIV/0!</v>
      </c>
    </row>
    <row r="243" spans="1:15" ht="12.75" customHeight="1" x14ac:dyDescent="0.2">
      <c r="A243" s="277" t="s">
        <v>586</v>
      </c>
      <c r="B243" s="277" t="s">
        <v>38</v>
      </c>
      <c r="C243" s="276" t="s">
        <v>588</v>
      </c>
      <c r="D243" s="276" t="s">
        <v>589</v>
      </c>
      <c r="E243" s="276" t="s">
        <v>52</v>
      </c>
      <c r="F243" s="278" t="e">
        <f>#REF!</f>
        <v>#REF!</v>
      </c>
      <c r="G243" s="276" t="s">
        <v>593</v>
      </c>
      <c r="H243" s="279">
        <f>ORÇAMENTO!J116</f>
        <v>0</v>
      </c>
      <c r="I243" s="486" t="s">
        <v>569</v>
      </c>
      <c r="J243" s="443">
        <v>1</v>
      </c>
      <c r="K243" s="444" t="s">
        <v>624</v>
      </c>
      <c r="L243" s="443">
        <v>150</v>
      </c>
      <c r="M243" s="445">
        <f>L243*ORÇAMENTO!I116</f>
        <v>0</v>
      </c>
      <c r="N243" s="443">
        <v>1</v>
      </c>
      <c r="O243" s="446" t="e">
        <f t="shared" si="3"/>
        <v>#DIV/0!</v>
      </c>
    </row>
    <row r="244" spans="1:15" ht="29.25" thickBot="1" x14ac:dyDescent="0.25">
      <c r="A244" s="310" t="s">
        <v>587</v>
      </c>
      <c r="B244" s="310" t="s">
        <v>38</v>
      </c>
      <c r="C244" s="284" t="s">
        <v>590</v>
      </c>
      <c r="D244" s="284" t="s">
        <v>591</v>
      </c>
      <c r="E244" s="284" t="s">
        <v>592</v>
      </c>
      <c r="F244" s="285">
        <v>1</v>
      </c>
      <c r="G244" s="284" t="s">
        <v>593</v>
      </c>
      <c r="H244" s="288">
        <f>ORÇAMENTO!J117</f>
        <v>0</v>
      </c>
      <c r="I244" s="475" t="s">
        <v>569</v>
      </c>
      <c r="J244" s="443">
        <v>1</v>
      </c>
      <c r="K244" s="444" t="s">
        <v>624</v>
      </c>
      <c r="L244" s="443">
        <v>1</v>
      </c>
      <c r="M244" s="445">
        <f>ORÇAMENTO!I117</f>
        <v>0</v>
      </c>
      <c r="N244" s="443">
        <v>1</v>
      </c>
      <c r="O244" s="446" t="e">
        <f t="shared" si="3"/>
        <v>#DIV/0!</v>
      </c>
    </row>
    <row r="245" spans="1:15" ht="15.75" thickBot="1" x14ac:dyDescent="0.25">
      <c r="A245" s="2">
        <v>9</v>
      </c>
      <c r="B245" s="3"/>
      <c r="C245" s="4"/>
      <c r="D245" s="108" t="s">
        <v>609</v>
      </c>
      <c r="E245" s="257">
        <f>E246</f>
        <v>0</v>
      </c>
      <c r="F245" s="10"/>
      <c r="G245" s="10"/>
      <c r="H245" s="6"/>
      <c r="I245" s="470"/>
      <c r="J245" s="432"/>
      <c r="K245" s="432"/>
      <c r="L245" s="433"/>
      <c r="M245" s="434"/>
      <c r="N245" s="433"/>
      <c r="O245" s="434"/>
    </row>
    <row r="246" spans="1:15" x14ac:dyDescent="0.2">
      <c r="A246" s="88" t="s">
        <v>608</v>
      </c>
      <c r="B246" s="91"/>
      <c r="C246" s="89"/>
      <c r="D246" s="89" t="s">
        <v>181</v>
      </c>
      <c r="E246" s="259">
        <f>SUM(H247)</f>
        <v>0</v>
      </c>
      <c r="F246" s="260"/>
      <c r="G246" s="260"/>
      <c r="H246" s="261"/>
      <c r="I246" s="471"/>
      <c r="J246" s="436"/>
      <c r="K246" s="436"/>
      <c r="L246" s="437"/>
      <c r="M246" s="438"/>
      <c r="N246" s="437"/>
      <c r="O246" s="438"/>
    </row>
    <row r="247" spans="1:15" ht="43.5" thickBot="1" x14ac:dyDescent="0.25">
      <c r="A247" s="310" t="s">
        <v>610</v>
      </c>
      <c r="B247" s="310" t="s">
        <v>179</v>
      </c>
      <c r="C247" s="310" t="s">
        <v>596</v>
      </c>
      <c r="D247" s="284" t="s">
        <v>597</v>
      </c>
      <c r="E247" s="284" t="s">
        <v>35</v>
      </c>
      <c r="F247" s="285">
        <v>39</v>
      </c>
      <c r="G247" s="284" t="s">
        <v>593</v>
      </c>
      <c r="H247" s="282">
        <f>ORÇAMENTO!J120</f>
        <v>0</v>
      </c>
      <c r="I247" s="488" t="s">
        <v>569</v>
      </c>
      <c r="J247" s="443">
        <v>1</v>
      </c>
      <c r="K247" s="444" t="s">
        <v>624</v>
      </c>
      <c r="L247" s="443">
        <v>39</v>
      </c>
      <c r="M247" s="445">
        <f>L247*ORÇAMENTO!I120</f>
        <v>0</v>
      </c>
      <c r="N247" s="443">
        <v>1</v>
      </c>
      <c r="O247" s="446" t="e">
        <f t="shared" si="3"/>
        <v>#DIV/0!</v>
      </c>
    </row>
    <row r="248" spans="1:15" ht="18.75" thickBot="1" x14ac:dyDescent="0.25">
      <c r="A248" s="348" t="s">
        <v>82</v>
      </c>
      <c r="B248" s="349"/>
      <c r="C248" s="350"/>
      <c r="D248" s="351"/>
      <c r="E248" s="489">
        <f>SUM(E245,E238,E216,E208,E180,E154,E91,E84,E16)</f>
        <v>0</v>
      </c>
      <c r="F248" s="490"/>
      <c r="G248" s="491"/>
      <c r="H248" s="492"/>
      <c r="I248" s="356"/>
      <c r="J248" s="248"/>
      <c r="K248" s="248"/>
      <c r="L248" s="426"/>
      <c r="M248" s="248"/>
      <c r="N248" s="248"/>
      <c r="O248" s="493"/>
    </row>
    <row r="249" spans="1:15" ht="18.75" thickBot="1" x14ac:dyDescent="0.25">
      <c r="A249" s="357" t="s">
        <v>541</v>
      </c>
      <c r="B249" s="357"/>
      <c r="C249" s="358"/>
      <c r="D249" s="359"/>
      <c r="E249" s="360" t="s">
        <v>520</v>
      </c>
      <c r="F249" s="361">
        <v>0.2097</v>
      </c>
      <c r="G249" s="494"/>
      <c r="H249" s="362"/>
      <c r="I249" s="363"/>
      <c r="J249" s="248"/>
      <c r="K249" s="248"/>
      <c r="L249" s="426"/>
      <c r="M249" s="248"/>
      <c r="N249" s="248"/>
      <c r="O249" s="248"/>
    </row>
    <row r="250" spans="1:15" ht="18.75" thickBot="1" x14ac:dyDescent="0.25">
      <c r="A250" s="357" t="s">
        <v>542</v>
      </c>
      <c r="B250" s="364"/>
      <c r="C250" s="365"/>
      <c r="D250" s="357"/>
      <c r="E250" s="366" t="s">
        <v>521</v>
      </c>
      <c r="F250" s="367">
        <v>0.24179999999999999</v>
      </c>
      <c r="G250" s="494"/>
      <c r="H250" s="362"/>
      <c r="I250" s="363"/>
      <c r="J250" s="248"/>
      <c r="K250" s="248"/>
      <c r="L250" s="426"/>
      <c r="M250" s="248"/>
      <c r="N250" s="248"/>
      <c r="O250" s="248"/>
    </row>
    <row r="251" spans="1:15" ht="18.75" thickBot="1" x14ac:dyDescent="0.25">
      <c r="A251" s="357" t="s">
        <v>543</v>
      </c>
      <c r="B251" s="357"/>
      <c r="C251" s="368"/>
      <c r="D251" s="369"/>
      <c r="E251" s="370" t="s">
        <v>540</v>
      </c>
      <c r="F251" s="371">
        <v>0.14019999999999999</v>
      </c>
      <c r="G251" s="494"/>
      <c r="H251" s="362"/>
      <c r="I251" s="363"/>
      <c r="J251" s="248"/>
      <c r="K251" s="248"/>
      <c r="L251" s="426"/>
      <c r="M251" s="248"/>
      <c r="N251" s="248"/>
      <c r="O251" s="248"/>
    </row>
    <row r="253" spans="1:15" ht="15" x14ac:dyDescent="0.2">
      <c r="A253" s="205"/>
    </row>
    <row r="258" spans="2:8" x14ac:dyDescent="0.2">
      <c r="D258" s="174"/>
      <c r="E258" s="175"/>
      <c r="G258" s="176"/>
      <c r="H258" s="176"/>
    </row>
    <row r="259" spans="2:8" ht="15.75" x14ac:dyDescent="0.2">
      <c r="D259" s="177"/>
      <c r="E259" s="178"/>
      <c r="G259" s="102"/>
      <c r="H259" s="102"/>
    </row>
    <row r="260" spans="2:8" ht="15" x14ac:dyDescent="0.2">
      <c r="D260" s="107"/>
      <c r="E260" s="175"/>
      <c r="G260" s="103"/>
      <c r="H260" s="103"/>
    </row>
    <row r="261" spans="2:8" ht="15" x14ac:dyDescent="0.2">
      <c r="D261" s="171"/>
      <c r="E261" s="30"/>
      <c r="G261" s="103"/>
      <c r="H261" s="103"/>
    </row>
    <row r="262" spans="2:8" x14ac:dyDescent="0.2">
      <c r="D262" s="171"/>
      <c r="E262" s="30"/>
      <c r="F262" s="30"/>
      <c r="G262" s="165"/>
    </row>
    <row r="263" spans="2:8" x14ac:dyDescent="0.2">
      <c r="G263" s="165"/>
    </row>
    <row r="264" spans="2:8" x14ac:dyDescent="0.2">
      <c r="G264" s="165"/>
    </row>
    <row r="268" spans="2:8" ht="24" customHeight="1" x14ac:dyDescent="0.2">
      <c r="E268" s="206"/>
      <c r="F268" s="207"/>
      <c r="G268" s="207"/>
      <c r="H268" s="206"/>
    </row>
    <row r="269" spans="2:8" ht="14.25" x14ac:dyDescent="0.2">
      <c r="B269" s="9"/>
      <c r="C269" s="209"/>
      <c r="D269" s="210"/>
      <c r="E269" s="211"/>
      <c r="F269" s="212"/>
      <c r="G269" s="212"/>
      <c r="H269" s="167"/>
    </row>
    <row r="270" spans="2:8" ht="14.25" x14ac:dyDescent="0.2">
      <c r="B270" s="9"/>
      <c r="C270" s="9"/>
      <c r="D270" s="101"/>
      <c r="E270" s="9"/>
      <c r="F270" s="212"/>
      <c r="G270" s="212"/>
      <c r="H270" s="167"/>
    </row>
    <row r="271" spans="2:8" ht="14.25" x14ac:dyDescent="0.2">
      <c r="B271" s="9"/>
      <c r="C271" s="9"/>
      <c r="D271" s="101"/>
      <c r="E271" s="9"/>
      <c r="F271" s="212"/>
      <c r="G271" s="212"/>
      <c r="H271" s="167"/>
    </row>
    <row r="272" spans="2:8" ht="14.25" x14ac:dyDescent="0.2">
      <c r="B272" s="9"/>
      <c r="C272" s="9"/>
      <c r="D272" s="101"/>
      <c r="E272" s="9"/>
      <c r="F272" s="212"/>
      <c r="G272" s="212"/>
      <c r="H272" s="167"/>
    </row>
    <row r="273" spans="2:8" ht="14.25" x14ac:dyDescent="0.2">
      <c r="B273" s="9"/>
      <c r="C273" s="9"/>
      <c r="D273" s="101"/>
      <c r="E273" s="9"/>
      <c r="F273" s="212"/>
      <c r="G273" s="212"/>
      <c r="H273" s="167"/>
    </row>
    <row r="274" spans="2:8" ht="14.25" x14ac:dyDescent="0.2">
      <c r="B274" s="9"/>
      <c r="C274" s="9"/>
      <c r="D274" s="101"/>
      <c r="E274" s="9"/>
      <c r="F274" s="212"/>
      <c r="G274" s="212"/>
      <c r="H274" s="167"/>
    </row>
    <row r="275" spans="2:8" ht="14.25" x14ac:dyDescent="0.2">
      <c r="B275" s="9"/>
      <c r="C275" s="9"/>
      <c r="D275" s="101"/>
      <c r="E275" s="9"/>
      <c r="F275" s="212"/>
      <c r="G275" s="212"/>
      <c r="H275" s="213"/>
    </row>
    <row r="276" spans="2:8" x14ac:dyDescent="0.2">
      <c r="H276" s="215"/>
    </row>
  </sheetData>
  <sheetProtection algorithmName="SHA-512" hashValue="R+oFVTHECf0flD0VH185r9uRgFOIlgKHNZ2+Hq/tvfI2EBWZoZxN0ifu/9G+Oz3zPFnYEOkiI3SpRJ1JZtkQdA==" saltValue="EsxeBKxNsvd0ej4a7noeOg==" spinCount="100000" sheet="1" objects="1" scenarios="1" formatCells="0" formatColumns="0" formatRows="0"/>
  <mergeCells count="573">
    <mergeCell ref="G78:G80"/>
    <mergeCell ref="G81:G83"/>
    <mergeCell ref="G96:G98"/>
    <mergeCell ref="G99:G101"/>
    <mergeCell ref="G102:G104"/>
    <mergeCell ref="G105:G107"/>
    <mergeCell ref="G108:G110"/>
    <mergeCell ref="G111:G113"/>
    <mergeCell ref="G114:G116"/>
    <mergeCell ref="A6:C6"/>
    <mergeCell ref="A8:C8"/>
    <mergeCell ref="G18:G20"/>
    <mergeCell ref="G21:G23"/>
    <mergeCell ref="A14:M14"/>
    <mergeCell ref="A18:A20"/>
    <mergeCell ref="E18:E20"/>
    <mergeCell ref="F18:F20"/>
    <mergeCell ref="H18:H20"/>
    <mergeCell ref="I18:I20"/>
    <mergeCell ref="A10:C10"/>
    <mergeCell ref="A12:C12"/>
    <mergeCell ref="I21:I23"/>
    <mergeCell ref="A248:B248"/>
    <mergeCell ref="D18:D20"/>
    <mergeCell ref="C18:C20"/>
    <mergeCell ref="B18:B20"/>
    <mergeCell ref="G25:G27"/>
    <mergeCell ref="G28:G30"/>
    <mergeCell ref="G31:G33"/>
    <mergeCell ref="G34:G36"/>
    <mergeCell ref="G37:G39"/>
    <mergeCell ref="G40:G42"/>
    <mergeCell ref="G43:G45"/>
    <mergeCell ref="G47:G49"/>
    <mergeCell ref="G50:G52"/>
    <mergeCell ref="G53:G55"/>
    <mergeCell ref="G56:G58"/>
    <mergeCell ref="G59:G61"/>
    <mergeCell ref="G63:G65"/>
    <mergeCell ref="A21:A23"/>
    <mergeCell ref="D25:D27"/>
    <mergeCell ref="A25:A27"/>
    <mergeCell ref="B25:B27"/>
    <mergeCell ref="C25:C27"/>
    <mergeCell ref="E25:E27"/>
    <mergeCell ref="F25:F27"/>
    <mergeCell ref="H25:H27"/>
    <mergeCell ref="I25:I27"/>
    <mergeCell ref="F21:F23"/>
    <mergeCell ref="H21:H23"/>
    <mergeCell ref="E21:E23"/>
    <mergeCell ref="D21:D23"/>
    <mergeCell ref="C21:C23"/>
    <mergeCell ref="B21:B23"/>
    <mergeCell ref="H28:H30"/>
    <mergeCell ref="I28:I30"/>
    <mergeCell ref="A31:A33"/>
    <mergeCell ref="B31:B33"/>
    <mergeCell ref="C31:C33"/>
    <mergeCell ref="D31:D33"/>
    <mergeCell ref="E31:E33"/>
    <mergeCell ref="F31:F33"/>
    <mergeCell ref="H31:H33"/>
    <mergeCell ref="I31:I33"/>
    <mergeCell ref="A28:A30"/>
    <mergeCell ref="B28:B30"/>
    <mergeCell ref="C28:C30"/>
    <mergeCell ref="D28:D30"/>
    <mergeCell ref="E28:E30"/>
    <mergeCell ref="F28:F30"/>
    <mergeCell ref="H34:H36"/>
    <mergeCell ref="I34:I36"/>
    <mergeCell ref="A37:A39"/>
    <mergeCell ref="B37:B39"/>
    <mergeCell ref="C37:C39"/>
    <mergeCell ref="D37:D39"/>
    <mergeCell ref="E37:E39"/>
    <mergeCell ref="F37:F39"/>
    <mergeCell ref="H37:H39"/>
    <mergeCell ref="I37:I39"/>
    <mergeCell ref="A34:A36"/>
    <mergeCell ref="B34:B36"/>
    <mergeCell ref="C34:C36"/>
    <mergeCell ref="D34:D36"/>
    <mergeCell ref="E34:E36"/>
    <mergeCell ref="F34:F36"/>
    <mergeCell ref="H40:H42"/>
    <mergeCell ref="I40:I42"/>
    <mergeCell ref="A43:A45"/>
    <mergeCell ref="B43:B45"/>
    <mergeCell ref="C43:C45"/>
    <mergeCell ref="D43:D45"/>
    <mergeCell ref="E43:E45"/>
    <mergeCell ref="F43:F45"/>
    <mergeCell ref="H43:H45"/>
    <mergeCell ref="I43:I45"/>
    <mergeCell ref="A40:A42"/>
    <mergeCell ref="B40:B42"/>
    <mergeCell ref="C40:C42"/>
    <mergeCell ref="D40:D42"/>
    <mergeCell ref="E40:E42"/>
    <mergeCell ref="F40:F42"/>
    <mergeCell ref="H47:H49"/>
    <mergeCell ref="I47:I49"/>
    <mergeCell ref="A50:A52"/>
    <mergeCell ref="B50:B52"/>
    <mergeCell ref="C50:C52"/>
    <mergeCell ref="D50:D52"/>
    <mergeCell ref="E50:E52"/>
    <mergeCell ref="F50:F52"/>
    <mergeCell ref="H50:H52"/>
    <mergeCell ref="I50:I52"/>
    <mergeCell ref="A47:A49"/>
    <mergeCell ref="B47:B49"/>
    <mergeCell ref="C47:C49"/>
    <mergeCell ref="D47:D49"/>
    <mergeCell ref="E47:E49"/>
    <mergeCell ref="F47:F49"/>
    <mergeCell ref="H53:H55"/>
    <mergeCell ref="I53:I55"/>
    <mergeCell ref="A56:A58"/>
    <mergeCell ref="B56:B58"/>
    <mergeCell ref="C56:C58"/>
    <mergeCell ref="D56:D58"/>
    <mergeCell ref="E56:E58"/>
    <mergeCell ref="F56:F58"/>
    <mergeCell ref="H56:H58"/>
    <mergeCell ref="I56:I58"/>
    <mergeCell ref="A53:A55"/>
    <mergeCell ref="B53:B55"/>
    <mergeCell ref="C53:C55"/>
    <mergeCell ref="D53:D55"/>
    <mergeCell ref="E53:E55"/>
    <mergeCell ref="F53:F55"/>
    <mergeCell ref="H59:H61"/>
    <mergeCell ref="I59:I61"/>
    <mergeCell ref="A63:A65"/>
    <mergeCell ref="B63:B65"/>
    <mergeCell ref="C63:C65"/>
    <mergeCell ref="D63:D65"/>
    <mergeCell ref="E63:E65"/>
    <mergeCell ref="F63:F65"/>
    <mergeCell ref="H63:H65"/>
    <mergeCell ref="I63:I65"/>
    <mergeCell ref="A59:A61"/>
    <mergeCell ref="B59:B61"/>
    <mergeCell ref="C59:C61"/>
    <mergeCell ref="D59:D61"/>
    <mergeCell ref="E59:E61"/>
    <mergeCell ref="F59:F61"/>
    <mergeCell ref="H66:H68"/>
    <mergeCell ref="I66:I68"/>
    <mergeCell ref="A69:A71"/>
    <mergeCell ref="B69:B71"/>
    <mergeCell ref="C69:C71"/>
    <mergeCell ref="D69:D71"/>
    <mergeCell ref="E69:E71"/>
    <mergeCell ref="F69:F71"/>
    <mergeCell ref="H69:H71"/>
    <mergeCell ref="I69:I71"/>
    <mergeCell ref="A66:A68"/>
    <mergeCell ref="B66:B68"/>
    <mergeCell ref="C66:C68"/>
    <mergeCell ref="D66:D68"/>
    <mergeCell ref="E66:E68"/>
    <mergeCell ref="F66:F68"/>
    <mergeCell ref="G66:G68"/>
    <mergeCell ref="G69:G71"/>
    <mergeCell ref="H72:H74"/>
    <mergeCell ref="I72:I74"/>
    <mergeCell ref="A75:A77"/>
    <mergeCell ref="B75:B77"/>
    <mergeCell ref="C75:C77"/>
    <mergeCell ref="D75:D77"/>
    <mergeCell ref="E75:E77"/>
    <mergeCell ref="F75:F77"/>
    <mergeCell ref="H75:H77"/>
    <mergeCell ref="I75:I77"/>
    <mergeCell ref="A72:A74"/>
    <mergeCell ref="B72:B74"/>
    <mergeCell ref="C72:C74"/>
    <mergeCell ref="D72:D74"/>
    <mergeCell ref="E72:E74"/>
    <mergeCell ref="F72:F74"/>
    <mergeCell ref="G72:G74"/>
    <mergeCell ref="G75:G77"/>
    <mergeCell ref="A96:A98"/>
    <mergeCell ref="B96:B98"/>
    <mergeCell ref="C96:C98"/>
    <mergeCell ref="D96:D98"/>
    <mergeCell ref="E96:E98"/>
    <mergeCell ref="F96:F98"/>
    <mergeCell ref="H96:H98"/>
    <mergeCell ref="I96:I98"/>
    <mergeCell ref="H78:H80"/>
    <mergeCell ref="I78:I80"/>
    <mergeCell ref="A81:A83"/>
    <mergeCell ref="B81:B83"/>
    <mergeCell ref="C81:C83"/>
    <mergeCell ref="D81:D83"/>
    <mergeCell ref="E81:E83"/>
    <mergeCell ref="F81:F83"/>
    <mergeCell ref="H81:H83"/>
    <mergeCell ref="I81:I83"/>
    <mergeCell ref="A78:A80"/>
    <mergeCell ref="B78:B80"/>
    <mergeCell ref="C78:C80"/>
    <mergeCell ref="D78:D80"/>
    <mergeCell ref="E78:E80"/>
    <mergeCell ref="F78:F80"/>
    <mergeCell ref="H99:H101"/>
    <mergeCell ref="I99:I101"/>
    <mergeCell ref="A102:A104"/>
    <mergeCell ref="B102:B104"/>
    <mergeCell ref="C102:C104"/>
    <mergeCell ref="D102:D104"/>
    <mergeCell ref="E102:E104"/>
    <mergeCell ref="F102:F104"/>
    <mergeCell ref="H102:H104"/>
    <mergeCell ref="I102:I104"/>
    <mergeCell ref="A99:A101"/>
    <mergeCell ref="B99:B101"/>
    <mergeCell ref="C99:C101"/>
    <mergeCell ref="D99:D101"/>
    <mergeCell ref="E99:E101"/>
    <mergeCell ref="F99:F101"/>
    <mergeCell ref="H105:H107"/>
    <mergeCell ref="I105:I107"/>
    <mergeCell ref="A108:A110"/>
    <mergeCell ref="B108:B110"/>
    <mergeCell ref="C108:C110"/>
    <mergeCell ref="D108:D110"/>
    <mergeCell ref="E108:E110"/>
    <mergeCell ref="F108:F110"/>
    <mergeCell ref="H108:H110"/>
    <mergeCell ref="I108:I110"/>
    <mergeCell ref="A105:A107"/>
    <mergeCell ref="B105:B107"/>
    <mergeCell ref="C105:C107"/>
    <mergeCell ref="D105:D107"/>
    <mergeCell ref="E105:E107"/>
    <mergeCell ref="F105:F107"/>
    <mergeCell ref="H111:H113"/>
    <mergeCell ref="I111:I113"/>
    <mergeCell ref="A114:A116"/>
    <mergeCell ref="B114:B116"/>
    <mergeCell ref="C114:C116"/>
    <mergeCell ref="D114:D116"/>
    <mergeCell ref="E114:E116"/>
    <mergeCell ref="F114:F116"/>
    <mergeCell ref="H114:H116"/>
    <mergeCell ref="I114:I116"/>
    <mergeCell ref="A111:A113"/>
    <mergeCell ref="B111:B113"/>
    <mergeCell ref="C111:C113"/>
    <mergeCell ref="D111:D113"/>
    <mergeCell ref="E111:E113"/>
    <mergeCell ref="F111:F113"/>
    <mergeCell ref="H117:H119"/>
    <mergeCell ref="I117:I119"/>
    <mergeCell ref="A120:A122"/>
    <mergeCell ref="B120:B122"/>
    <mergeCell ref="C120:C122"/>
    <mergeCell ref="D120:D122"/>
    <mergeCell ref="E120:E122"/>
    <mergeCell ref="F120:F122"/>
    <mergeCell ref="H120:H122"/>
    <mergeCell ref="I120:I122"/>
    <mergeCell ref="A117:A119"/>
    <mergeCell ref="B117:B119"/>
    <mergeCell ref="C117:C119"/>
    <mergeCell ref="D117:D119"/>
    <mergeCell ref="E117:E119"/>
    <mergeCell ref="F117:F119"/>
    <mergeCell ref="G117:G119"/>
    <mergeCell ref="G120:G122"/>
    <mergeCell ref="H123:H125"/>
    <mergeCell ref="I123:I125"/>
    <mergeCell ref="A126:A128"/>
    <mergeCell ref="B126:B128"/>
    <mergeCell ref="C126:C128"/>
    <mergeCell ref="D126:D128"/>
    <mergeCell ref="E126:E128"/>
    <mergeCell ref="F126:F128"/>
    <mergeCell ref="H126:H128"/>
    <mergeCell ref="I126:I128"/>
    <mergeCell ref="A123:A125"/>
    <mergeCell ref="B123:B125"/>
    <mergeCell ref="C123:C125"/>
    <mergeCell ref="D123:D125"/>
    <mergeCell ref="E123:E125"/>
    <mergeCell ref="F123:F125"/>
    <mergeCell ref="G123:G125"/>
    <mergeCell ref="G126:G128"/>
    <mergeCell ref="H129:H131"/>
    <mergeCell ref="I129:I131"/>
    <mergeCell ref="A132:A134"/>
    <mergeCell ref="B132:B134"/>
    <mergeCell ref="C132:C134"/>
    <mergeCell ref="D132:D134"/>
    <mergeCell ref="E132:E134"/>
    <mergeCell ref="F132:F134"/>
    <mergeCell ref="H132:H134"/>
    <mergeCell ref="I132:I134"/>
    <mergeCell ref="A129:A131"/>
    <mergeCell ref="B129:B131"/>
    <mergeCell ref="C129:C131"/>
    <mergeCell ref="D129:D131"/>
    <mergeCell ref="E129:E131"/>
    <mergeCell ref="F129:F131"/>
    <mergeCell ref="G129:G131"/>
    <mergeCell ref="G132:G134"/>
    <mergeCell ref="H135:H137"/>
    <mergeCell ref="I135:I137"/>
    <mergeCell ref="A138:A140"/>
    <mergeCell ref="B138:B140"/>
    <mergeCell ref="C138:C140"/>
    <mergeCell ref="D138:D140"/>
    <mergeCell ref="E138:E140"/>
    <mergeCell ref="F138:F140"/>
    <mergeCell ref="H138:H140"/>
    <mergeCell ref="I138:I140"/>
    <mergeCell ref="A135:A137"/>
    <mergeCell ref="B135:B137"/>
    <mergeCell ref="C135:C137"/>
    <mergeCell ref="D135:D137"/>
    <mergeCell ref="E135:E137"/>
    <mergeCell ref="F135:F137"/>
    <mergeCell ref="G135:G137"/>
    <mergeCell ref="G138:G140"/>
    <mergeCell ref="H141:H143"/>
    <mergeCell ref="I141:I143"/>
    <mergeCell ref="A145:A147"/>
    <mergeCell ref="B145:B147"/>
    <mergeCell ref="C145:C147"/>
    <mergeCell ref="D145:D147"/>
    <mergeCell ref="E145:E147"/>
    <mergeCell ref="F145:F147"/>
    <mergeCell ref="H145:H147"/>
    <mergeCell ref="I145:I147"/>
    <mergeCell ref="A141:A143"/>
    <mergeCell ref="B141:B143"/>
    <mergeCell ref="C141:C143"/>
    <mergeCell ref="D141:D143"/>
    <mergeCell ref="E141:E143"/>
    <mergeCell ref="F141:F143"/>
    <mergeCell ref="G141:G143"/>
    <mergeCell ref="G145:G147"/>
    <mergeCell ref="H148:H150"/>
    <mergeCell ref="I148:I150"/>
    <mergeCell ref="A151:A153"/>
    <mergeCell ref="B151:B153"/>
    <mergeCell ref="C151:C153"/>
    <mergeCell ref="D151:D153"/>
    <mergeCell ref="E151:E153"/>
    <mergeCell ref="F151:F153"/>
    <mergeCell ref="H151:H153"/>
    <mergeCell ref="I151:I153"/>
    <mergeCell ref="A148:A150"/>
    <mergeCell ref="B148:B150"/>
    <mergeCell ref="C148:C150"/>
    <mergeCell ref="D148:D150"/>
    <mergeCell ref="E148:E150"/>
    <mergeCell ref="F148:F150"/>
    <mergeCell ref="G148:G150"/>
    <mergeCell ref="G151:G153"/>
    <mergeCell ref="H182:H184"/>
    <mergeCell ref="I182:I184"/>
    <mergeCell ref="A185:A187"/>
    <mergeCell ref="B185:B187"/>
    <mergeCell ref="C185:C187"/>
    <mergeCell ref="D185:D187"/>
    <mergeCell ref="E185:E187"/>
    <mergeCell ref="F185:F187"/>
    <mergeCell ref="H185:H187"/>
    <mergeCell ref="I185:I187"/>
    <mergeCell ref="A182:A184"/>
    <mergeCell ref="B182:B184"/>
    <mergeCell ref="C182:C184"/>
    <mergeCell ref="D182:D184"/>
    <mergeCell ref="E182:E184"/>
    <mergeCell ref="F182:F184"/>
    <mergeCell ref="G182:G184"/>
    <mergeCell ref="G185:G187"/>
    <mergeCell ref="H188:H190"/>
    <mergeCell ref="I188:I190"/>
    <mergeCell ref="A191:A193"/>
    <mergeCell ref="B191:B193"/>
    <mergeCell ref="C191:C193"/>
    <mergeCell ref="D191:D193"/>
    <mergeCell ref="E191:E193"/>
    <mergeCell ref="F191:F193"/>
    <mergeCell ref="H191:H193"/>
    <mergeCell ref="I191:I193"/>
    <mergeCell ref="A188:A190"/>
    <mergeCell ref="B188:B190"/>
    <mergeCell ref="C188:C190"/>
    <mergeCell ref="D188:D190"/>
    <mergeCell ref="E188:E190"/>
    <mergeCell ref="F188:F190"/>
    <mergeCell ref="G188:G190"/>
    <mergeCell ref="G191:G193"/>
    <mergeCell ref="H194:H196"/>
    <mergeCell ref="I194:I196"/>
    <mergeCell ref="A198:A200"/>
    <mergeCell ref="B198:B200"/>
    <mergeCell ref="C198:C200"/>
    <mergeCell ref="D198:D200"/>
    <mergeCell ref="E198:E200"/>
    <mergeCell ref="F198:F200"/>
    <mergeCell ref="H198:H200"/>
    <mergeCell ref="I198:I200"/>
    <mergeCell ref="A194:A196"/>
    <mergeCell ref="B194:B196"/>
    <mergeCell ref="C194:C196"/>
    <mergeCell ref="D194:D196"/>
    <mergeCell ref="E194:E196"/>
    <mergeCell ref="F194:F196"/>
    <mergeCell ref="G194:G196"/>
    <mergeCell ref="G198:G200"/>
    <mergeCell ref="H202:H204"/>
    <mergeCell ref="I202:I204"/>
    <mergeCell ref="A205:A207"/>
    <mergeCell ref="B205:B207"/>
    <mergeCell ref="C205:C207"/>
    <mergeCell ref="D205:D207"/>
    <mergeCell ref="E205:E207"/>
    <mergeCell ref="F205:F207"/>
    <mergeCell ref="H205:H207"/>
    <mergeCell ref="I205:I207"/>
    <mergeCell ref="A202:A204"/>
    <mergeCell ref="B202:B204"/>
    <mergeCell ref="C202:C204"/>
    <mergeCell ref="D202:D204"/>
    <mergeCell ref="E202:E204"/>
    <mergeCell ref="F202:F204"/>
    <mergeCell ref="G202:G204"/>
    <mergeCell ref="G205:G207"/>
    <mergeCell ref="H156:H158"/>
    <mergeCell ref="I156:I158"/>
    <mergeCell ref="A159:A161"/>
    <mergeCell ref="B159:B161"/>
    <mergeCell ref="C159:C161"/>
    <mergeCell ref="D159:D161"/>
    <mergeCell ref="E159:E161"/>
    <mergeCell ref="F159:F161"/>
    <mergeCell ref="H159:H161"/>
    <mergeCell ref="I159:I161"/>
    <mergeCell ref="A156:A158"/>
    <mergeCell ref="B156:B158"/>
    <mergeCell ref="C156:C158"/>
    <mergeCell ref="D156:D158"/>
    <mergeCell ref="E156:E158"/>
    <mergeCell ref="F156:F158"/>
    <mergeCell ref="G156:G158"/>
    <mergeCell ref="G159:G161"/>
    <mergeCell ref="H162:H164"/>
    <mergeCell ref="I162:I164"/>
    <mergeCell ref="A165:A167"/>
    <mergeCell ref="B165:B167"/>
    <mergeCell ref="C165:C167"/>
    <mergeCell ref="D165:D167"/>
    <mergeCell ref="E165:E167"/>
    <mergeCell ref="F165:F167"/>
    <mergeCell ref="H165:H167"/>
    <mergeCell ref="I165:I167"/>
    <mergeCell ref="A162:A164"/>
    <mergeCell ref="B162:B164"/>
    <mergeCell ref="C162:C164"/>
    <mergeCell ref="D162:D164"/>
    <mergeCell ref="E162:E164"/>
    <mergeCell ref="F162:F164"/>
    <mergeCell ref="G162:G164"/>
    <mergeCell ref="G165:G167"/>
    <mergeCell ref="H168:H170"/>
    <mergeCell ref="I168:I170"/>
    <mergeCell ref="A171:A173"/>
    <mergeCell ref="B171:B173"/>
    <mergeCell ref="C171:C173"/>
    <mergeCell ref="D171:D173"/>
    <mergeCell ref="E171:E173"/>
    <mergeCell ref="F171:F173"/>
    <mergeCell ref="H171:H173"/>
    <mergeCell ref="I171:I173"/>
    <mergeCell ref="A168:A170"/>
    <mergeCell ref="B168:B170"/>
    <mergeCell ref="C168:C170"/>
    <mergeCell ref="D168:D170"/>
    <mergeCell ref="E168:E170"/>
    <mergeCell ref="F168:F170"/>
    <mergeCell ref="G168:G170"/>
    <mergeCell ref="G171:G173"/>
    <mergeCell ref="H174:H176"/>
    <mergeCell ref="I174:I176"/>
    <mergeCell ref="A177:A179"/>
    <mergeCell ref="B177:B179"/>
    <mergeCell ref="C177:C179"/>
    <mergeCell ref="D177:D179"/>
    <mergeCell ref="E177:E179"/>
    <mergeCell ref="F177:F179"/>
    <mergeCell ref="H177:H179"/>
    <mergeCell ref="I177:I179"/>
    <mergeCell ref="A174:A176"/>
    <mergeCell ref="B174:B176"/>
    <mergeCell ref="C174:C176"/>
    <mergeCell ref="D174:D176"/>
    <mergeCell ref="E174:E176"/>
    <mergeCell ref="F174:F176"/>
    <mergeCell ref="G174:G176"/>
    <mergeCell ref="G177:G179"/>
    <mergeCell ref="H210:H212"/>
    <mergeCell ref="I210:I212"/>
    <mergeCell ref="A213:A215"/>
    <mergeCell ref="B213:B215"/>
    <mergeCell ref="C213:C215"/>
    <mergeCell ref="D213:D215"/>
    <mergeCell ref="E213:E215"/>
    <mergeCell ref="F213:F215"/>
    <mergeCell ref="H213:H215"/>
    <mergeCell ref="I213:I215"/>
    <mergeCell ref="A210:A212"/>
    <mergeCell ref="B210:B212"/>
    <mergeCell ref="C210:C212"/>
    <mergeCell ref="D210:D212"/>
    <mergeCell ref="E210:E212"/>
    <mergeCell ref="F210:F212"/>
    <mergeCell ref="G213:G215"/>
    <mergeCell ref="G210:G212"/>
    <mergeCell ref="H218:H220"/>
    <mergeCell ref="I218:I220"/>
    <mergeCell ref="H221:H223"/>
    <mergeCell ref="I221:I223"/>
    <mergeCell ref="H240:H242"/>
    <mergeCell ref="I240:I242"/>
    <mergeCell ref="A240:A242"/>
    <mergeCell ref="B240:B242"/>
    <mergeCell ref="C240:C242"/>
    <mergeCell ref="D240:D242"/>
    <mergeCell ref="E240:E242"/>
    <mergeCell ref="F240:F242"/>
    <mergeCell ref="G218:G220"/>
    <mergeCell ref="G221:G223"/>
    <mergeCell ref="G224:G226"/>
    <mergeCell ref="G227:G229"/>
    <mergeCell ref="G240:G242"/>
    <mergeCell ref="A221:A223"/>
    <mergeCell ref="B221:B223"/>
    <mergeCell ref="C221:C223"/>
    <mergeCell ref="D221:D223"/>
    <mergeCell ref="E221:E223"/>
    <mergeCell ref="F221:F223"/>
    <mergeCell ref="A218:A220"/>
    <mergeCell ref="B218:B220"/>
    <mergeCell ref="C218:C220"/>
    <mergeCell ref="D218:D220"/>
    <mergeCell ref="E218:E220"/>
    <mergeCell ref="F218:F220"/>
    <mergeCell ref="H227:H229"/>
    <mergeCell ref="I227:I229"/>
    <mergeCell ref="A227:A229"/>
    <mergeCell ref="B227:B229"/>
    <mergeCell ref="C227:C229"/>
    <mergeCell ref="D227:D229"/>
    <mergeCell ref="E227:E229"/>
    <mergeCell ref="F227:F229"/>
    <mergeCell ref="A224:A226"/>
    <mergeCell ref="B224:B226"/>
    <mergeCell ref="C224:C226"/>
    <mergeCell ref="D224:D226"/>
    <mergeCell ref="E224:E226"/>
    <mergeCell ref="F224:F226"/>
    <mergeCell ref="H224:H226"/>
    <mergeCell ref="I224:I226"/>
  </mergeCells>
  <dataValidations disablePrompts="1" count="3">
    <dataValidation allowBlank="1" showInputMessage="1" showErrorMessage="1" prompt="A entrada de quantidades é feita na coluna AJ se acompanhamento por BM, ou na aba &quot;Memória de Cálculo/PLQ&quot; se acompanhamento por PLE." sqref="F10:G11 F126:F128 G25 G53 G81 F18:G18 G21 F28:F46 G28 G31 G34 G37 G40 G46:G47 G43 G50 F56:F83 G56 G59 G62:G63 G66 G69 G72 G75 G78 F132:F153 G144" xr:uid="{0AB1557E-24CF-42FB-92B8-3F3125316C37}"/>
    <dataValidation type="list" allowBlank="1" sqref="B10:B11 B132:B153 B56:B83 B126:B128 B18 B24:B46 B21" xr:uid="{524940DD-68D0-4023-894F-48DF6CD63037}">
      <formula1>"SINAPI,SINAPI-I,SICRO,Composição,Cotação"</formula1>
      <formula2>0</formula2>
    </dataValidation>
    <dataValidation type="decimal" operator="greaterThan" allowBlank="1" showErrorMessage="1" error="Apenas números decimais maiores que zero." sqref="F21 F24:F27 G24" xr:uid="{17AFC23D-0BE4-4AAD-94A9-0E7F8C39F06D}">
      <formula1>0</formula1>
      <formula2>0</formula2>
    </dataValidation>
  </dataValidations>
  <pageMargins left="0.51181102362204722" right="0.51181102362204722" top="0.78740157480314965" bottom="0.78740157480314965" header="0.31496062992125984" footer="0.31496062992125984"/>
  <pageSetup paperSize="9" scale="39" fitToHeight="0" orientation="landscape" r:id="rId1"/>
  <rowBreaks count="1" manualBreakCount="1">
    <brk id="23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04F5-6E10-444E-A6A5-3452A2942697}">
  <sheetPr>
    <pageSetUpPr fitToPage="1"/>
  </sheetPr>
  <dimension ref="A1:H38"/>
  <sheetViews>
    <sheetView workbookViewId="0">
      <selection activeCell="F15" sqref="F15"/>
    </sheetView>
  </sheetViews>
  <sheetFormatPr defaultRowHeight="12.75" x14ac:dyDescent="0.2"/>
  <cols>
    <col min="1" max="1" width="19.83203125" style="382" customWidth="1"/>
    <col min="2" max="2" width="23.5" style="382" customWidth="1"/>
    <col min="3" max="3" width="14.5" style="382" customWidth="1"/>
    <col min="4" max="4" width="13.33203125" style="382" customWidth="1"/>
    <col min="5" max="5" width="39.5" style="382" customWidth="1"/>
    <col min="6" max="6" width="29" style="382" customWidth="1"/>
    <col min="7" max="7" width="12.6640625" style="382" customWidth="1"/>
    <col min="8" max="8" width="25.1640625" style="382" customWidth="1"/>
    <col min="9" max="256" width="9.33203125" style="382"/>
    <col min="257" max="257" width="19.83203125" style="382" customWidth="1"/>
    <col min="258" max="258" width="23.5" style="382" customWidth="1"/>
    <col min="259" max="259" width="14.5" style="382" customWidth="1"/>
    <col min="260" max="260" width="13.33203125" style="382" customWidth="1"/>
    <col min="261" max="261" width="39.5" style="382" customWidth="1"/>
    <col min="262" max="262" width="29" style="382" customWidth="1"/>
    <col min="263" max="263" width="12.6640625" style="382" customWidth="1"/>
    <col min="264" max="264" width="20.83203125" style="382" customWidth="1"/>
    <col min="265" max="512" width="9.33203125" style="382"/>
    <col min="513" max="513" width="19.83203125" style="382" customWidth="1"/>
    <col min="514" max="514" width="23.5" style="382" customWidth="1"/>
    <col min="515" max="515" width="14.5" style="382" customWidth="1"/>
    <col min="516" max="516" width="13.33203125" style="382" customWidth="1"/>
    <col min="517" max="517" width="39.5" style="382" customWidth="1"/>
    <col min="518" max="518" width="29" style="382" customWidth="1"/>
    <col min="519" max="519" width="12.6640625" style="382" customWidth="1"/>
    <col min="520" max="520" width="20.83203125" style="382" customWidth="1"/>
    <col min="521" max="768" width="9.33203125" style="382"/>
    <col min="769" max="769" width="19.83203125" style="382" customWidth="1"/>
    <col min="770" max="770" width="23.5" style="382" customWidth="1"/>
    <col min="771" max="771" width="14.5" style="382" customWidth="1"/>
    <col min="772" max="772" width="13.33203125" style="382" customWidth="1"/>
    <col min="773" max="773" width="39.5" style="382" customWidth="1"/>
    <col min="774" max="774" width="29" style="382" customWidth="1"/>
    <col min="775" max="775" width="12.6640625" style="382" customWidth="1"/>
    <col min="776" max="776" width="20.83203125" style="382" customWidth="1"/>
    <col min="777" max="1024" width="9.33203125" style="382"/>
    <col min="1025" max="1025" width="19.83203125" style="382" customWidth="1"/>
    <col min="1026" max="1026" width="23.5" style="382" customWidth="1"/>
    <col min="1027" max="1027" width="14.5" style="382" customWidth="1"/>
    <col min="1028" max="1028" width="13.33203125" style="382" customWidth="1"/>
    <col min="1029" max="1029" width="39.5" style="382" customWidth="1"/>
    <col min="1030" max="1030" width="29" style="382" customWidth="1"/>
    <col min="1031" max="1031" width="12.6640625" style="382" customWidth="1"/>
    <col min="1032" max="1032" width="20.83203125" style="382" customWidth="1"/>
    <col min="1033" max="1280" width="9.33203125" style="382"/>
    <col min="1281" max="1281" width="19.83203125" style="382" customWidth="1"/>
    <col min="1282" max="1282" width="23.5" style="382" customWidth="1"/>
    <col min="1283" max="1283" width="14.5" style="382" customWidth="1"/>
    <col min="1284" max="1284" width="13.33203125" style="382" customWidth="1"/>
    <col min="1285" max="1285" width="39.5" style="382" customWidth="1"/>
    <col min="1286" max="1286" width="29" style="382" customWidth="1"/>
    <col min="1287" max="1287" width="12.6640625" style="382" customWidth="1"/>
    <col min="1288" max="1288" width="20.83203125" style="382" customWidth="1"/>
    <col min="1289" max="1536" width="9.33203125" style="382"/>
    <col min="1537" max="1537" width="19.83203125" style="382" customWidth="1"/>
    <col min="1538" max="1538" width="23.5" style="382" customWidth="1"/>
    <col min="1539" max="1539" width="14.5" style="382" customWidth="1"/>
    <col min="1540" max="1540" width="13.33203125" style="382" customWidth="1"/>
    <col min="1541" max="1541" width="39.5" style="382" customWidth="1"/>
    <col min="1542" max="1542" width="29" style="382" customWidth="1"/>
    <col min="1543" max="1543" width="12.6640625" style="382" customWidth="1"/>
    <col min="1544" max="1544" width="20.83203125" style="382" customWidth="1"/>
    <col min="1545" max="1792" width="9.33203125" style="382"/>
    <col min="1793" max="1793" width="19.83203125" style="382" customWidth="1"/>
    <col min="1794" max="1794" width="23.5" style="382" customWidth="1"/>
    <col min="1795" max="1795" width="14.5" style="382" customWidth="1"/>
    <col min="1796" max="1796" width="13.33203125" style="382" customWidth="1"/>
    <col min="1797" max="1797" width="39.5" style="382" customWidth="1"/>
    <col min="1798" max="1798" width="29" style="382" customWidth="1"/>
    <col min="1799" max="1799" width="12.6640625" style="382" customWidth="1"/>
    <col min="1800" max="1800" width="20.83203125" style="382" customWidth="1"/>
    <col min="1801" max="2048" width="9.33203125" style="382"/>
    <col min="2049" max="2049" width="19.83203125" style="382" customWidth="1"/>
    <col min="2050" max="2050" width="23.5" style="382" customWidth="1"/>
    <col min="2051" max="2051" width="14.5" style="382" customWidth="1"/>
    <col min="2052" max="2052" width="13.33203125" style="382" customWidth="1"/>
    <col min="2053" max="2053" width="39.5" style="382" customWidth="1"/>
    <col min="2054" max="2054" width="29" style="382" customWidth="1"/>
    <col min="2055" max="2055" width="12.6640625" style="382" customWidth="1"/>
    <col min="2056" max="2056" width="20.83203125" style="382" customWidth="1"/>
    <col min="2057" max="2304" width="9.33203125" style="382"/>
    <col min="2305" max="2305" width="19.83203125" style="382" customWidth="1"/>
    <col min="2306" max="2306" width="23.5" style="382" customWidth="1"/>
    <col min="2307" max="2307" width="14.5" style="382" customWidth="1"/>
    <col min="2308" max="2308" width="13.33203125" style="382" customWidth="1"/>
    <col min="2309" max="2309" width="39.5" style="382" customWidth="1"/>
    <col min="2310" max="2310" width="29" style="382" customWidth="1"/>
    <col min="2311" max="2311" width="12.6640625" style="382" customWidth="1"/>
    <col min="2312" max="2312" width="20.83203125" style="382" customWidth="1"/>
    <col min="2313" max="2560" width="9.33203125" style="382"/>
    <col min="2561" max="2561" width="19.83203125" style="382" customWidth="1"/>
    <col min="2562" max="2562" width="23.5" style="382" customWidth="1"/>
    <col min="2563" max="2563" width="14.5" style="382" customWidth="1"/>
    <col min="2564" max="2564" width="13.33203125" style="382" customWidth="1"/>
    <col min="2565" max="2565" width="39.5" style="382" customWidth="1"/>
    <col min="2566" max="2566" width="29" style="382" customWidth="1"/>
    <col min="2567" max="2567" width="12.6640625" style="382" customWidth="1"/>
    <col min="2568" max="2568" width="20.83203125" style="382" customWidth="1"/>
    <col min="2569" max="2816" width="9.33203125" style="382"/>
    <col min="2817" max="2817" width="19.83203125" style="382" customWidth="1"/>
    <col min="2818" max="2818" width="23.5" style="382" customWidth="1"/>
    <col min="2819" max="2819" width="14.5" style="382" customWidth="1"/>
    <col min="2820" max="2820" width="13.33203125" style="382" customWidth="1"/>
    <col min="2821" max="2821" width="39.5" style="382" customWidth="1"/>
    <col min="2822" max="2822" width="29" style="382" customWidth="1"/>
    <col min="2823" max="2823" width="12.6640625" style="382" customWidth="1"/>
    <col min="2824" max="2824" width="20.83203125" style="382" customWidth="1"/>
    <col min="2825" max="3072" width="9.33203125" style="382"/>
    <col min="3073" max="3073" width="19.83203125" style="382" customWidth="1"/>
    <col min="3074" max="3074" width="23.5" style="382" customWidth="1"/>
    <col min="3075" max="3075" width="14.5" style="382" customWidth="1"/>
    <col min="3076" max="3076" width="13.33203125" style="382" customWidth="1"/>
    <col min="3077" max="3077" width="39.5" style="382" customWidth="1"/>
    <col min="3078" max="3078" width="29" style="382" customWidth="1"/>
    <col min="3079" max="3079" width="12.6640625" style="382" customWidth="1"/>
    <col min="3080" max="3080" width="20.83203125" style="382" customWidth="1"/>
    <col min="3081" max="3328" width="9.33203125" style="382"/>
    <col min="3329" max="3329" width="19.83203125" style="382" customWidth="1"/>
    <col min="3330" max="3330" width="23.5" style="382" customWidth="1"/>
    <col min="3331" max="3331" width="14.5" style="382" customWidth="1"/>
    <col min="3332" max="3332" width="13.33203125" style="382" customWidth="1"/>
    <col min="3333" max="3333" width="39.5" style="382" customWidth="1"/>
    <col min="3334" max="3334" width="29" style="382" customWidth="1"/>
    <col min="3335" max="3335" width="12.6640625" style="382" customWidth="1"/>
    <col min="3336" max="3336" width="20.83203125" style="382" customWidth="1"/>
    <col min="3337" max="3584" width="9.33203125" style="382"/>
    <col min="3585" max="3585" width="19.83203125" style="382" customWidth="1"/>
    <col min="3586" max="3586" width="23.5" style="382" customWidth="1"/>
    <col min="3587" max="3587" width="14.5" style="382" customWidth="1"/>
    <col min="3588" max="3588" width="13.33203125" style="382" customWidth="1"/>
    <col min="3589" max="3589" width="39.5" style="382" customWidth="1"/>
    <col min="3590" max="3590" width="29" style="382" customWidth="1"/>
    <col min="3591" max="3591" width="12.6640625" style="382" customWidth="1"/>
    <col min="3592" max="3592" width="20.83203125" style="382" customWidth="1"/>
    <col min="3593" max="3840" width="9.33203125" style="382"/>
    <col min="3841" max="3841" width="19.83203125" style="382" customWidth="1"/>
    <col min="3842" max="3842" width="23.5" style="382" customWidth="1"/>
    <col min="3843" max="3843" width="14.5" style="382" customWidth="1"/>
    <col min="3844" max="3844" width="13.33203125" style="382" customWidth="1"/>
    <col min="3845" max="3845" width="39.5" style="382" customWidth="1"/>
    <col min="3846" max="3846" width="29" style="382" customWidth="1"/>
    <col min="3847" max="3847" width="12.6640625" style="382" customWidth="1"/>
    <col min="3848" max="3848" width="20.83203125" style="382" customWidth="1"/>
    <col min="3849" max="4096" width="9.33203125" style="382"/>
    <col min="4097" max="4097" width="19.83203125" style="382" customWidth="1"/>
    <col min="4098" max="4098" width="23.5" style="382" customWidth="1"/>
    <col min="4099" max="4099" width="14.5" style="382" customWidth="1"/>
    <col min="4100" max="4100" width="13.33203125" style="382" customWidth="1"/>
    <col min="4101" max="4101" width="39.5" style="382" customWidth="1"/>
    <col min="4102" max="4102" width="29" style="382" customWidth="1"/>
    <col min="4103" max="4103" width="12.6640625" style="382" customWidth="1"/>
    <col min="4104" max="4104" width="20.83203125" style="382" customWidth="1"/>
    <col min="4105" max="4352" width="9.33203125" style="382"/>
    <col min="4353" max="4353" width="19.83203125" style="382" customWidth="1"/>
    <col min="4354" max="4354" width="23.5" style="382" customWidth="1"/>
    <col min="4355" max="4355" width="14.5" style="382" customWidth="1"/>
    <col min="4356" max="4356" width="13.33203125" style="382" customWidth="1"/>
    <col min="4357" max="4357" width="39.5" style="382" customWidth="1"/>
    <col min="4358" max="4358" width="29" style="382" customWidth="1"/>
    <col min="4359" max="4359" width="12.6640625" style="382" customWidth="1"/>
    <col min="4360" max="4360" width="20.83203125" style="382" customWidth="1"/>
    <col min="4361" max="4608" width="9.33203125" style="382"/>
    <col min="4609" max="4609" width="19.83203125" style="382" customWidth="1"/>
    <col min="4610" max="4610" width="23.5" style="382" customWidth="1"/>
    <col min="4611" max="4611" width="14.5" style="382" customWidth="1"/>
    <col min="4612" max="4612" width="13.33203125" style="382" customWidth="1"/>
    <col min="4613" max="4613" width="39.5" style="382" customWidth="1"/>
    <col min="4614" max="4614" width="29" style="382" customWidth="1"/>
    <col min="4615" max="4615" width="12.6640625" style="382" customWidth="1"/>
    <col min="4616" max="4616" width="20.83203125" style="382" customWidth="1"/>
    <col min="4617" max="4864" width="9.33203125" style="382"/>
    <col min="4865" max="4865" width="19.83203125" style="382" customWidth="1"/>
    <col min="4866" max="4866" width="23.5" style="382" customWidth="1"/>
    <col min="4867" max="4867" width="14.5" style="382" customWidth="1"/>
    <col min="4868" max="4868" width="13.33203125" style="382" customWidth="1"/>
    <col min="4869" max="4869" width="39.5" style="382" customWidth="1"/>
    <col min="4870" max="4870" width="29" style="382" customWidth="1"/>
    <col min="4871" max="4871" width="12.6640625" style="382" customWidth="1"/>
    <col min="4872" max="4872" width="20.83203125" style="382" customWidth="1"/>
    <col min="4873" max="5120" width="9.33203125" style="382"/>
    <col min="5121" max="5121" width="19.83203125" style="382" customWidth="1"/>
    <col min="5122" max="5122" width="23.5" style="382" customWidth="1"/>
    <col min="5123" max="5123" width="14.5" style="382" customWidth="1"/>
    <col min="5124" max="5124" width="13.33203125" style="382" customWidth="1"/>
    <col min="5125" max="5125" width="39.5" style="382" customWidth="1"/>
    <col min="5126" max="5126" width="29" style="382" customWidth="1"/>
    <col min="5127" max="5127" width="12.6640625" style="382" customWidth="1"/>
    <col min="5128" max="5128" width="20.83203125" style="382" customWidth="1"/>
    <col min="5129" max="5376" width="9.33203125" style="382"/>
    <col min="5377" max="5377" width="19.83203125" style="382" customWidth="1"/>
    <col min="5378" max="5378" width="23.5" style="382" customWidth="1"/>
    <col min="5379" max="5379" width="14.5" style="382" customWidth="1"/>
    <col min="5380" max="5380" width="13.33203125" style="382" customWidth="1"/>
    <col min="5381" max="5381" width="39.5" style="382" customWidth="1"/>
    <col min="5382" max="5382" width="29" style="382" customWidth="1"/>
    <col min="5383" max="5383" width="12.6640625" style="382" customWidth="1"/>
    <col min="5384" max="5384" width="20.83203125" style="382" customWidth="1"/>
    <col min="5385" max="5632" width="9.33203125" style="382"/>
    <col min="5633" max="5633" width="19.83203125" style="382" customWidth="1"/>
    <col min="5634" max="5634" width="23.5" style="382" customWidth="1"/>
    <col min="5635" max="5635" width="14.5" style="382" customWidth="1"/>
    <col min="5636" max="5636" width="13.33203125" style="382" customWidth="1"/>
    <col min="5637" max="5637" width="39.5" style="382" customWidth="1"/>
    <col min="5638" max="5638" width="29" style="382" customWidth="1"/>
    <col min="5639" max="5639" width="12.6640625" style="382" customWidth="1"/>
    <col min="5640" max="5640" width="20.83203125" style="382" customWidth="1"/>
    <col min="5641" max="5888" width="9.33203125" style="382"/>
    <col min="5889" max="5889" width="19.83203125" style="382" customWidth="1"/>
    <col min="5890" max="5890" width="23.5" style="382" customWidth="1"/>
    <col min="5891" max="5891" width="14.5" style="382" customWidth="1"/>
    <col min="5892" max="5892" width="13.33203125" style="382" customWidth="1"/>
    <col min="5893" max="5893" width="39.5" style="382" customWidth="1"/>
    <col min="5894" max="5894" width="29" style="382" customWidth="1"/>
    <col min="5895" max="5895" width="12.6640625" style="382" customWidth="1"/>
    <col min="5896" max="5896" width="20.83203125" style="382" customWidth="1"/>
    <col min="5897" max="6144" width="9.33203125" style="382"/>
    <col min="6145" max="6145" width="19.83203125" style="382" customWidth="1"/>
    <col min="6146" max="6146" width="23.5" style="382" customWidth="1"/>
    <col min="6147" max="6147" width="14.5" style="382" customWidth="1"/>
    <col min="6148" max="6148" width="13.33203125" style="382" customWidth="1"/>
    <col min="6149" max="6149" width="39.5" style="382" customWidth="1"/>
    <col min="6150" max="6150" width="29" style="382" customWidth="1"/>
    <col min="6151" max="6151" width="12.6640625" style="382" customWidth="1"/>
    <col min="6152" max="6152" width="20.83203125" style="382" customWidth="1"/>
    <col min="6153" max="6400" width="9.33203125" style="382"/>
    <col min="6401" max="6401" width="19.83203125" style="382" customWidth="1"/>
    <col min="6402" max="6402" width="23.5" style="382" customWidth="1"/>
    <col min="6403" max="6403" width="14.5" style="382" customWidth="1"/>
    <col min="6404" max="6404" width="13.33203125" style="382" customWidth="1"/>
    <col min="6405" max="6405" width="39.5" style="382" customWidth="1"/>
    <col min="6406" max="6406" width="29" style="382" customWidth="1"/>
    <col min="6407" max="6407" width="12.6640625" style="382" customWidth="1"/>
    <col min="6408" max="6408" width="20.83203125" style="382" customWidth="1"/>
    <col min="6409" max="6656" width="9.33203125" style="382"/>
    <col min="6657" max="6657" width="19.83203125" style="382" customWidth="1"/>
    <col min="6658" max="6658" width="23.5" style="382" customWidth="1"/>
    <col min="6659" max="6659" width="14.5" style="382" customWidth="1"/>
    <col min="6660" max="6660" width="13.33203125" style="382" customWidth="1"/>
    <col min="6661" max="6661" width="39.5" style="382" customWidth="1"/>
    <col min="6662" max="6662" width="29" style="382" customWidth="1"/>
    <col min="6663" max="6663" width="12.6640625" style="382" customWidth="1"/>
    <col min="6664" max="6664" width="20.83203125" style="382" customWidth="1"/>
    <col min="6665" max="6912" width="9.33203125" style="382"/>
    <col min="6913" max="6913" width="19.83203125" style="382" customWidth="1"/>
    <col min="6914" max="6914" width="23.5" style="382" customWidth="1"/>
    <col min="6915" max="6915" width="14.5" style="382" customWidth="1"/>
    <col min="6916" max="6916" width="13.33203125" style="382" customWidth="1"/>
    <col min="6917" max="6917" width="39.5" style="382" customWidth="1"/>
    <col min="6918" max="6918" width="29" style="382" customWidth="1"/>
    <col min="6919" max="6919" width="12.6640625" style="382" customWidth="1"/>
    <col min="6920" max="6920" width="20.83203125" style="382" customWidth="1"/>
    <col min="6921" max="7168" width="9.33203125" style="382"/>
    <col min="7169" max="7169" width="19.83203125" style="382" customWidth="1"/>
    <col min="7170" max="7170" width="23.5" style="382" customWidth="1"/>
    <col min="7171" max="7171" width="14.5" style="382" customWidth="1"/>
    <col min="7172" max="7172" width="13.33203125" style="382" customWidth="1"/>
    <col min="7173" max="7173" width="39.5" style="382" customWidth="1"/>
    <col min="7174" max="7174" width="29" style="382" customWidth="1"/>
    <col min="7175" max="7175" width="12.6640625" style="382" customWidth="1"/>
    <col min="7176" max="7176" width="20.83203125" style="382" customWidth="1"/>
    <col min="7177" max="7424" width="9.33203125" style="382"/>
    <col min="7425" max="7425" width="19.83203125" style="382" customWidth="1"/>
    <col min="7426" max="7426" width="23.5" style="382" customWidth="1"/>
    <col min="7427" max="7427" width="14.5" style="382" customWidth="1"/>
    <col min="7428" max="7428" width="13.33203125" style="382" customWidth="1"/>
    <col min="7429" max="7429" width="39.5" style="382" customWidth="1"/>
    <col min="7430" max="7430" width="29" style="382" customWidth="1"/>
    <col min="7431" max="7431" width="12.6640625" style="382" customWidth="1"/>
    <col min="7432" max="7432" width="20.83203125" style="382" customWidth="1"/>
    <col min="7433" max="7680" width="9.33203125" style="382"/>
    <col min="7681" max="7681" width="19.83203125" style="382" customWidth="1"/>
    <col min="7682" max="7682" width="23.5" style="382" customWidth="1"/>
    <col min="7683" max="7683" width="14.5" style="382" customWidth="1"/>
    <col min="7684" max="7684" width="13.33203125" style="382" customWidth="1"/>
    <col min="7685" max="7685" width="39.5" style="382" customWidth="1"/>
    <col min="7686" max="7686" width="29" style="382" customWidth="1"/>
    <col min="7687" max="7687" width="12.6640625" style="382" customWidth="1"/>
    <col min="7688" max="7688" width="20.83203125" style="382" customWidth="1"/>
    <col min="7689" max="7936" width="9.33203125" style="382"/>
    <col min="7937" max="7937" width="19.83203125" style="382" customWidth="1"/>
    <col min="7938" max="7938" width="23.5" style="382" customWidth="1"/>
    <col min="7939" max="7939" width="14.5" style="382" customWidth="1"/>
    <col min="7940" max="7940" width="13.33203125" style="382" customWidth="1"/>
    <col min="7941" max="7941" width="39.5" style="382" customWidth="1"/>
    <col min="7942" max="7942" width="29" style="382" customWidth="1"/>
    <col min="7943" max="7943" width="12.6640625" style="382" customWidth="1"/>
    <col min="7944" max="7944" width="20.83203125" style="382" customWidth="1"/>
    <col min="7945" max="8192" width="9.33203125" style="382"/>
    <col min="8193" max="8193" width="19.83203125" style="382" customWidth="1"/>
    <col min="8194" max="8194" width="23.5" style="382" customWidth="1"/>
    <col min="8195" max="8195" width="14.5" style="382" customWidth="1"/>
    <col min="8196" max="8196" width="13.33203125" style="382" customWidth="1"/>
    <col min="8197" max="8197" width="39.5" style="382" customWidth="1"/>
    <col min="8198" max="8198" width="29" style="382" customWidth="1"/>
    <col min="8199" max="8199" width="12.6640625" style="382" customWidth="1"/>
    <col min="8200" max="8200" width="20.83203125" style="382" customWidth="1"/>
    <col min="8201" max="8448" width="9.33203125" style="382"/>
    <col min="8449" max="8449" width="19.83203125" style="382" customWidth="1"/>
    <col min="8450" max="8450" width="23.5" style="382" customWidth="1"/>
    <col min="8451" max="8451" width="14.5" style="382" customWidth="1"/>
    <col min="8452" max="8452" width="13.33203125" style="382" customWidth="1"/>
    <col min="8453" max="8453" width="39.5" style="382" customWidth="1"/>
    <col min="8454" max="8454" width="29" style="382" customWidth="1"/>
    <col min="8455" max="8455" width="12.6640625" style="382" customWidth="1"/>
    <col min="8456" max="8456" width="20.83203125" style="382" customWidth="1"/>
    <col min="8457" max="8704" width="9.33203125" style="382"/>
    <col min="8705" max="8705" width="19.83203125" style="382" customWidth="1"/>
    <col min="8706" max="8706" width="23.5" style="382" customWidth="1"/>
    <col min="8707" max="8707" width="14.5" style="382" customWidth="1"/>
    <col min="8708" max="8708" width="13.33203125" style="382" customWidth="1"/>
    <col min="8709" max="8709" width="39.5" style="382" customWidth="1"/>
    <col min="8710" max="8710" width="29" style="382" customWidth="1"/>
    <col min="8711" max="8711" width="12.6640625" style="382" customWidth="1"/>
    <col min="8712" max="8712" width="20.83203125" style="382" customWidth="1"/>
    <col min="8713" max="8960" width="9.33203125" style="382"/>
    <col min="8961" max="8961" width="19.83203125" style="382" customWidth="1"/>
    <col min="8962" max="8962" width="23.5" style="382" customWidth="1"/>
    <col min="8963" max="8963" width="14.5" style="382" customWidth="1"/>
    <col min="8964" max="8964" width="13.33203125" style="382" customWidth="1"/>
    <col min="8965" max="8965" width="39.5" style="382" customWidth="1"/>
    <col min="8966" max="8966" width="29" style="382" customWidth="1"/>
    <col min="8967" max="8967" width="12.6640625" style="382" customWidth="1"/>
    <col min="8968" max="8968" width="20.83203125" style="382" customWidth="1"/>
    <col min="8969" max="9216" width="9.33203125" style="382"/>
    <col min="9217" max="9217" width="19.83203125" style="382" customWidth="1"/>
    <col min="9218" max="9218" width="23.5" style="382" customWidth="1"/>
    <col min="9219" max="9219" width="14.5" style="382" customWidth="1"/>
    <col min="9220" max="9220" width="13.33203125" style="382" customWidth="1"/>
    <col min="9221" max="9221" width="39.5" style="382" customWidth="1"/>
    <col min="9222" max="9222" width="29" style="382" customWidth="1"/>
    <col min="9223" max="9223" width="12.6640625" style="382" customWidth="1"/>
    <col min="9224" max="9224" width="20.83203125" style="382" customWidth="1"/>
    <col min="9225" max="9472" width="9.33203125" style="382"/>
    <col min="9473" max="9473" width="19.83203125" style="382" customWidth="1"/>
    <col min="9474" max="9474" width="23.5" style="382" customWidth="1"/>
    <col min="9475" max="9475" width="14.5" style="382" customWidth="1"/>
    <col min="9476" max="9476" width="13.33203125" style="382" customWidth="1"/>
    <col min="9477" max="9477" width="39.5" style="382" customWidth="1"/>
    <col min="9478" max="9478" width="29" style="382" customWidth="1"/>
    <col min="9479" max="9479" width="12.6640625" style="382" customWidth="1"/>
    <col min="9480" max="9480" width="20.83203125" style="382" customWidth="1"/>
    <col min="9481" max="9728" width="9.33203125" style="382"/>
    <col min="9729" max="9729" width="19.83203125" style="382" customWidth="1"/>
    <col min="9730" max="9730" width="23.5" style="382" customWidth="1"/>
    <col min="9731" max="9731" width="14.5" style="382" customWidth="1"/>
    <col min="9732" max="9732" width="13.33203125" style="382" customWidth="1"/>
    <col min="9733" max="9733" width="39.5" style="382" customWidth="1"/>
    <col min="9734" max="9734" width="29" style="382" customWidth="1"/>
    <col min="9735" max="9735" width="12.6640625" style="382" customWidth="1"/>
    <col min="9736" max="9736" width="20.83203125" style="382" customWidth="1"/>
    <col min="9737" max="9984" width="9.33203125" style="382"/>
    <col min="9985" max="9985" width="19.83203125" style="382" customWidth="1"/>
    <col min="9986" max="9986" width="23.5" style="382" customWidth="1"/>
    <col min="9987" max="9987" width="14.5" style="382" customWidth="1"/>
    <col min="9988" max="9988" width="13.33203125" style="382" customWidth="1"/>
    <col min="9989" max="9989" width="39.5" style="382" customWidth="1"/>
    <col min="9990" max="9990" width="29" style="382" customWidth="1"/>
    <col min="9991" max="9991" width="12.6640625" style="382" customWidth="1"/>
    <col min="9992" max="9992" width="20.83203125" style="382" customWidth="1"/>
    <col min="9993" max="10240" width="9.33203125" style="382"/>
    <col min="10241" max="10241" width="19.83203125" style="382" customWidth="1"/>
    <col min="10242" max="10242" width="23.5" style="382" customWidth="1"/>
    <col min="10243" max="10243" width="14.5" style="382" customWidth="1"/>
    <col min="10244" max="10244" width="13.33203125" style="382" customWidth="1"/>
    <col min="10245" max="10245" width="39.5" style="382" customWidth="1"/>
    <col min="10246" max="10246" width="29" style="382" customWidth="1"/>
    <col min="10247" max="10247" width="12.6640625" style="382" customWidth="1"/>
    <col min="10248" max="10248" width="20.83203125" style="382" customWidth="1"/>
    <col min="10249" max="10496" width="9.33203125" style="382"/>
    <col min="10497" max="10497" width="19.83203125" style="382" customWidth="1"/>
    <col min="10498" max="10498" width="23.5" style="382" customWidth="1"/>
    <col min="10499" max="10499" width="14.5" style="382" customWidth="1"/>
    <col min="10500" max="10500" width="13.33203125" style="382" customWidth="1"/>
    <col min="10501" max="10501" width="39.5" style="382" customWidth="1"/>
    <col min="10502" max="10502" width="29" style="382" customWidth="1"/>
    <col min="10503" max="10503" width="12.6640625" style="382" customWidth="1"/>
    <col min="10504" max="10504" width="20.83203125" style="382" customWidth="1"/>
    <col min="10505" max="10752" width="9.33203125" style="382"/>
    <col min="10753" max="10753" width="19.83203125" style="382" customWidth="1"/>
    <col min="10754" max="10754" width="23.5" style="382" customWidth="1"/>
    <col min="10755" max="10755" width="14.5" style="382" customWidth="1"/>
    <col min="10756" max="10756" width="13.33203125" style="382" customWidth="1"/>
    <col min="10757" max="10757" width="39.5" style="382" customWidth="1"/>
    <col min="10758" max="10758" width="29" style="382" customWidth="1"/>
    <col min="10759" max="10759" width="12.6640625" style="382" customWidth="1"/>
    <col min="10760" max="10760" width="20.83203125" style="382" customWidth="1"/>
    <col min="10761" max="11008" width="9.33203125" style="382"/>
    <col min="11009" max="11009" width="19.83203125" style="382" customWidth="1"/>
    <col min="11010" max="11010" width="23.5" style="382" customWidth="1"/>
    <col min="11011" max="11011" width="14.5" style="382" customWidth="1"/>
    <col min="11012" max="11012" width="13.33203125" style="382" customWidth="1"/>
    <col min="11013" max="11013" width="39.5" style="382" customWidth="1"/>
    <col min="11014" max="11014" width="29" style="382" customWidth="1"/>
    <col min="11015" max="11015" width="12.6640625" style="382" customWidth="1"/>
    <col min="11016" max="11016" width="20.83203125" style="382" customWidth="1"/>
    <col min="11017" max="11264" width="9.33203125" style="382"/>
    <col min="11265" max="11265" width="19.83203125" style="382" customWidth="1"/>
    <col min="11266" max="11266" width="23.5" style="382" customWidth="1"/>
    <col min="11267" max="11267" width="14.5" style="382" customWidth="1"/>
    <col min="11268" max="11268" width="13.33203125" style="382" customWidth="1"/>
    <col min="11269" max="11269" width="39.5" style="382" customWidth="1"/>
    <col min="11270" max="11270" width="29" style="382" customWidth="1"/>
    <col min="11271" max="11271" width="12.6640625" style="382" customWidth="1"/>
    <col min="11272" max="11272" width="20.83203125" style="382" customWidth="1"/>
    <col min="11273" max="11520" width="9.33203125" style="382"/>
    <col min="11521" max="11521" width="19.83203125" style="382" customWidth="1"/>
    <col min="11522" max="11522" width="23.5" style="382" customWidth="1"/>
    <col min="11523" max="11523" width="14.5" style="382" customWidth="1"/>
    <col min="11524" max="11524" width="13.33203125" style="382" customWidth="1"/>
    <col min="11525" max="11525" width="39.5" style="382" customWidth="1"/>
    <col min="11526" max="11526" width="29" style="382" customWidth="1"/>
    <col min="11527" max="11527" width="12.6640625" style="382" customWidth="1"/>
    <col min="11528" max="11528" width="20.83203125" style="382" customWidth="1"/>
    <col min="11529" max="11776" width="9.33203125" style="382"/>
    <col min="11777" max="11777" width="19.83203125" style="382" customWidth="1"/>
    <col min="11778" max="11778" width="23.5" style="382" customWidth="1"/>
    <col min="11779" max="11779" width="14.5" style="382" customWidth="1"/>
    <col min="11780" max="11780" width="13.33203125" style="382" customWidth="1"/>
    <col min="11781" max="11781" width="39.5" style="382" customWidth="1"/>
    <col min="11782" max="11782" width="29" style="382" customWidth="1"/>
    <col min="11783" max="11783" width="12.6640625" style="382" customWidth="1"/>
    <col min="11784" max="11784" width="20.83203125" style="382" customWidth="1"/>
    <col min="11785" max="12032" width="9.33203125" style="382"/>
    <col min="12033" max="12033" width="19.83203125" style="382" customWidth="1"/>
    <col min="12034" max="12034" width="23.5" style="382" customWidth="1"/>
    <col min="12035" max="12035" width="14.5" style="382" customWidth="1"/>
    <col min="12036" max="12036" width="13.33203125" style="382" customWidth="1"/>
    <col min="12037" max="12037" width="39.5" style="382" customWidth="1"/>
    <col min="12038" max="12038" width="29" style="382" customWidth="1"/>
    <col min="12039" max="12039" width="12.6640625" style="382" customWidth="1"/>
    <col min="12040" max="12040" width="20.83203125" style="382" customWidth="1"/>
    <col min="12041" max="12288" width="9.33203125" style="382"/>
    <col min="12289" max="12289" width="19.83203125" style="382" customWidth="1"/>
    <col min="12290" max="12290" width="23.5" style="382" customWidth="1"/>
    <col min="12291" max="12291" width="14.5" style="382" customWidth="1"/>
    <col min="12292" max="12292" width="13.33203125" style="382" customWidth="1"/>
    <col min="12293" max="12293" width="39.5" style="382" customWidth="1"/>
    <col min="12294" max="12294" width="29" style="382" customWidth="1"/>
    <col min="12295" max="12295" width="12.6640625" style="382" customWidth="1"/>
    <col min="12296" max="12296" width="20.83203125" style="382" customWidth="1"/>
    <col min="12297" max="12544" width="9.33203125" style="382"/>
    <col min="12545" max="12545" width="19.83203125" style="382" customWidth="1"/>
    <col min="12546" max="12546" width="23.5" style="382" customWidth="1"/>
    <col min="12547" max="12547" width="14.5" style="382" customWidth="1"/>
    <col min="12548" max="12548" width="13.33203125" style="382" customWidth="1"/>
    <col min="12549" max="12549" width="39.5" style="382" customWidth="1"/>
    <col min="12550" max="12550" width="29" style="382" customWidth="1"/>
    <col min="12551" max="12551" width="12.6640625" style="382" customWidth="1"/>
    <col min="12552" max="12552" width="20.83203125" style="382" customWidth="1"/>
    <col min="12553" max="12800" width="9.33203125" style="382"/>
    <col min="12801" max="12801" width="19.83203125" style="382" customWidth="1"/>
    <col min="12802" max="12802" width="23.5" style="382" customWidth="1"/>
    <col min="12803" max="12803" width="14.5" style="382" customWidth="1"/>
    <col min="12804" max="12804" width="13.33203125" style="382" customWidth="1"/>
    <col min="12805" max="12805" width="39.5" style="382" customWidth="1"/>
    <col min="12806" max="12806" width="29" style="382" customWidth="1"/>
    <col min="12807" max="12807" width="12.6640625" style="382" customWidth="1"/>
    <col min="12808" max="12808" width="20.83203125" style="382" customWidth="1"/>
    <col min="12809" max="13056" width="9.33203125" style="382"/>
    <col min="13057" max="13057" width="19.83203125" style="382" customWidth="1"/>
    <col min="13058" max="13058" width="23.5" style="382" customWidth="1"/>
    <col min="13059" max="13059" width="14.5" style="382" customWidth="1"/>
    <col min="13060" max="13060" width="13.33203125" style="382" customWidth="1"/>
    <col min="13061" max="13061" width="39.5" style="382" customWidth="1"/>
    <col min="13062" max="13062" width="29" style="382" customWidth="1"/>
    <col min="13063" max="13063" width="12.6640625" style="382" customWidth="1"/>
    <col min="13064" max="13064" width="20.83203125" style="382" customWidth="1"/>
    <col min="13065" max="13312" width="9.33203125" style="382"/>
    <col min="13313" max="13313" width="19.83203125" style="382" customWidth="1"/>
    <col min="13314" max="13314" width="23.5" style="382" customWidth="1"/>
    <col min="13315" max="13315" width="14.5" style="382" customWidth="1"/>
    <col min="13316" max="13316" width="13.33203125" style="382" customWidth="1"/>
    <col min="13317" max="13317" width="39.5" style="382" customWidth="1"/>
    <col min="13318" max="13318" width="29" style="382" customWidth="1"/>
    <col min="13319" max="13319" width="12.6640625" style="382" customWidth="1"/>
    <col min="13320" max="13320" width="20.83203125" style="382" customWidth="1"/>
    <col min="13321" max="13568" width="9.33203125" style="382"/>
    <col min="13569" max="13569" width="19.83203125" style="382" customWidth="1"/>
    <col min="13570" max="13570" width="23.5" style="382" customWidth="1"/>
    <col min="13571" max="13571" width="14.5" style="382" customWidth="1"/>
    <col min="13572" max="13572" width="13.33203125" style="382" customWidth="1"/>
    <col min="13573" max="13573" width="39.5" style="382" customWidth="1"/>
    <col min="13574" max="13574" width="29" style="382" customWidth="1"/>
    <col min="13575" max="13575" width="12.6640625" style="382" customWidth="1"/>
    <col min="13576" max="13576" width="20.83203125" style="382" customWidth="1"/>
    <col min="13577" max="13824" width="9.33203125" style="382"/>
    <col min="13825" max="13825" width="19.83203125" style="382" customWidth="1"/>
    <col min="13826" max="13826" width="23.5" style="382" customWidth="1"/>
    <col min="13827" max="13827" width="14.5" style="382" customWidth="1"/>
    <col min="13828" max="13828" width="13.33203125" style="382" customWidth="1"/>
    <col min="13829" max="13829" width="39.5" style="382" customWidth="1"/>
    <col min="13830" max="13830" width="29" style="382" customWidth="1"/>
    <col min="13831" max="13831" width="12.6640625" style="382" customWidth="1"/>
    <col min="13832" max="13832" width="20.83203125" style="382" customWidth="1"/>
    <col min="13833" max="14080" width="9.33203125" style="382"/>
    <col min="14081" max="14081" width="19.83203125" style="382" customWidth="1"/>
    <col min="14082" max="14082" width="23.5" style="382" customWidth="1"/>
    <col min="14083" max="14083" width="14.5" style="382" customWidth="1"/>
    <col min="14084" max="14084" width="13.33203125" style="382" customWidth="1"/>
    <col min="14085" max="14085" width="39.5" style="382" customWidth="1"/>
    <col min="14086" max="14086" width="29" style="382" customWidth="1"/>
    <col min="14087" max="14087" width="12.6640625" style="382" customWidth="1"/>
    <col min="14088" max="14088" width="20.83203125" style="382" customWidth="1"/>
    <col min="14089" max="14336" width="9.33203125" style="382"/>
    <col min="14337" max="14337" width="19.83203125" style="382" customWidth="1"/>
    <col min="14338" max="14338" width="23.5" style="382" customWidth="1"/>
    <col min="14339" max="14339" width="14.5" style="382" customWidth="1"/>
    <col min="14340" max="14340" width="13.33203125" style="382" customWidth="1"/>
    <col min="14341" max="14341" width="39.5" style="382" customWidth="1"/>
    <col min="14342" max="14342" width="29" style="382" customWidth="1"/>
    <col min="14343" max="14343" width="12.6640625" style="382" customWidth="1"/>
    <col min="14344" max="14344" width="20.83203125" style="382" customWidth="1"/>
    <col min="14345" max="14592" width="9.33203125" style="382"/>
    <col min="14593" max="14593" width="19.83203125" style="382" customWidth="1"/>
    <col min="14594" max="14594" width="23.5" style="382" customWidth="1"/>
    <col min="14595" max="14595" width="14.5" style="382" customWidth="1"/>
    <col min="14596" max="14596" width="13.33203125" style="382" customWidth="1"/>
    <col min="14597" max="14597" width="39.5" style="382" customWidth="1"/>
    <col min="14598" max="14598" width="29" style="382" customWidth="1"/>
    <col min="14599" max="14599" width="12.6640625" style="382" customWidth="1"/>
    <col min="14600" max="14600" width="20.83203125" style="382" customWidth="1"/>
    <col min="14601" max="14848" width="9.33203125" style="382"/>
    <col min="14849" max="14849" width="19.83203125" style="382" customWidth="1"/>
    <col min="14850" max="14850" width="23.5" style="382" customWidth="1"/>
    <col min="14851" max="14851" width="14.5" style="382" customWidth="1"/>
    <col min="14852" max="14852" width="13.33203125" style="382" customWidth="1"/>
    <col min="14853" max="14853" width="39.5" style="382" customWidth="1"/>
    <col min="14854" max="14854" width="29" style="382" customWidth="1"/>
    <col min="14855" max="14855" width="12.6640625" style="382" customWidth="1"/>
    <col min="14856" max="14856" width="20.83203125" style="382" customWidth="1"/>
    <col min="14857" max="15104" width="9.33203125" style="382"/>
    <col min="15105" max="15105" width="19.83203125" style="382" customWidth="1"/>
    <col min="15106" max="15106" width="23.5" style="382" customWidth="1"/>
    <col min="15107" max="15107" width="14.5" style="382" customWidth="1"/>
    <col min="15108" max="15108" width="13.33203125" style="382" customWidth="1"/>
    <col min="15109" max="15109" width="39.5" style="382" customWidth="1"/>
    <col min="15110" max="15110" width="29" style="382" customWidth="1"/>
    <col min="15111" max="15111" width="12.6640625" style="382" customWidth="1"/>
    <col min="15112" max="15112" width="20.83203125" style="382" customWidth="1"/>
    <col min="15113" max="15360" width="9.33203125" style="382"/>
    <col min="15361" max="15361" width="19.83203125" style="382" customWidth="1"/>
    <col min="15362" max="15362" width="23.5" style="382" customWidth="1"/>
    <col min="15363" max="15363" width="14.5" style="382" customWidth="1"/>
    <col min="15364" max="15364" width="13.33203125" style="382" customWidth="1"/>
    <col min="15365" max="15365" width="39.5" style="382" customWidth="1"/>
    <col min="15366" max="15366" width="29" style="382" customWidth="1"/>
    <col min="15367" max="15367" width="12.6640625" style="382" customWidth="1"/>
    <col min="15368" max="15368" width="20.83203125" style="382" customWidth="1"/>
    <col min="15369" max="15616" width="9.33203125" style="382"/>
    <col min="15617" max="15617" width="19.83203125" style="382" customWidth="1"/>
    <col min="15618" max="15618" width="23.5" style="382" customWidth="1"/>
    <col min="15619" max="15619" width="14.5" style="382" customWidth="1"/>
    <col min="15620" max="15620" width="13.33203125" style="382" customWidth="1"/>
    <col min="15621" max="15621" width="39.5" style="382" customWidth="1"/>
    <col min="15622" max="15622" width="29" style="382" customWidth="1"/>
    <col min="15623" max="15623" width="12.6640625" style="382" customWidth="1"/>
    <col min="15624" max="15624" width="20.83203125" style="382" customWidth="1"/>
    <col min="15625" max="15872" width="9.33203125" style="382"/>
    <col min="15873" max="15873" width="19.83203125" style="382" customWidth="1"/>
    <col min="15874" max="15874" width="23.5" style="382" customWidth="1"/>
    <col min="15875" max="15875" width="14.5" style="382" customWidth="1"/>
    <col min="15876" max="15876" width="13.33203125" style="382" customWidth="1"/>
    <col min="15877" max="15877" width="39.5" style="382" customWidth="1"/>
    <col min="15878" max="15878" width="29" style="382" customWidth="1"/>
    <col min="15879" max="15879" width="12.6640625" style="382" customWidth="1"/>
    <col min="15880" max="15880" width="20.83203125" style="382" customWidth="1"/>
    <col min="15881" max="16128" width="9.33203125" style="382"/>
    <col min="16129" max="16129" width="19.83203125" style="382" customWidth="1"/>
    <col min="16130" max="16130" width="23.5" style="382" customWidth="1"/>
    <col min="16131" max="16131" width="14.5" style="382" customWidth="1"/>
    <col min="16132" max="16132" width="13.33203125" style="382" customWidth="1"/>
    <col min="16133" max="16133" width="39.5" style="382" customWidth="1"/>
    <col min="16134" max="16134" width="29" style="382" customWidth="1"/>
    <col min="16135" max="16135" width="12.6640625" style="382" customWidth="1"/>
    <col min="16136" max="16136" width="20.83203125" style="382" customWidth="1"/>
    <col min="16137" max="16384" width="9.33203125" style="382"/>
  </cols>
  <sheetData>
    <row r="1" spans="1:8" ht="30" x14ac:dyDescent="0.2">
      <c r="A1" s="614"/>
      <c r="B1" s="515"/>
      <c r="C1" s="515"/>
      <c r="D1" s="515"/>
      <c r="E1" s="515"/>
      <c r="F1" s="515"/>
      <c r="G1" s="515"/>
      <c r="H1" s="515"/>
    </row>
    <row r="2" spans="1:8" ht="15.75" x14ac:dyDescent="0.2">
      <c r="A2" s="166"/>
      <c r="B2" s="68"/>
      <c r="C2" s="68"/>
      <c r="D2" s="68"/>
      <c r="E2" s="68"/>
      <c r="F2" s="68"/>
      <c r="G2" s="68"/>
      <c r="H2" s="68"/>
    </row>
    <row r="3" spans="1:8" ht="18.75" thickBot="1" x14ac:dyDescent="0.25">
      <c r="A3" s="615"/>
      <c r="B3" s="616"/>
      <c r="C3" s="616"/>
      <c r="D3" s="616"/>
      <c r="E3" s="616"/>
      <c r="F3" s="616"/>
      <c r="G3" s="616"/>
      <c r="H3" s="616"/>
    </row>
    <row r="4" spans="1:8" ht="13.5" thickBot="1" x14ac:dyDescent="0.25">
      <c r="A4" s="394"/>
      <c r="B4" s="395"/>
      <c r="C4" s="396"/>
      <c r="D4" s="396"/>
      <c r="E4" s="396"/>
      <c r="F4" s="396"/>
      <c r="G4" s="396"/>
      <c r="H4" s="397"/>
    </row>
    <row r="5" spans="1:8" ht="32.25" customHeight="1" x14ac:dyDescent="0.2">
      <c r="A5" s="22" t="s">
        <v>107</v>
      </c>
      <c r="B5" s="398" t="str">
        <f>ORÇAMENTO!D6</f>
        <v>Pavimentação, Drenagem e Canalização na Rua dos Trabalhadores</v>
      </c>
      <c r="C5" s="398"/>
      <c r="D5" s="398"/>
      <c r="E5" s="398"/>
      <c r="F5" s="398"/>
      <c r="G5" s="398"/>
      <c r="H5" s="399"/>
    </row>
    <row r="6" spans="1:8" ht="6" customHeight="1" x14ac:dyDescent="0.2">
      <c r="A6" s="25"/>
      <c r="B6" s="26"/>
      <c r="C6" s="400"/>
      <c r="D6" s="400"/>
      <c r="E6" s="26"/>
      <c r="F6" s="86"/>
      <c r="G6" s="86"/>
      <c r="H6" s="401"/>
    </row>
    <row r="7" spans="1:8" ht="15.75" x14ac:dyDescent="0.2">
      <c r="A7" s="31" t="s">
        <v>112</v>
      </c>
      <c r="B7" s="402"/>
      <c r="C7" s="7" t="str">
        <f>ORÇAMENTO!D8</f>
        <v xml:space="preserve">Canalização de córrego e Pavimentação </v>
      </c>
      <c r="D7" s="7"/>
      <c r="E7" s="26"/>
      <c r="F7" s="403"/>
      <c r="G7" s="403"/>
      <c r="H7" s="404"/>
    </row>
    <row r="8" spans="1:8" ht="5.25" customHeight="1" x14ac:dyDescent="0.2">
      <c r="A8" s="31"/>
      <c r="B8" s="402"/>
      <c r="C8" s="7"/>
      <c r="D8" s="7"/>
      <c r="E8" s="26"/>
      <c r="F8" s="405"/>
      <c r="G8" s="26"/>
      <c r="H8" s="406"/>
    </row>
    <row r="9" spans="1:8" ht="36" customHeight="1" x14ac:dyDescent="0.2">
      <c r="A9" s="31" t="s">
        <v>4</v>
      </c>
      <c r="B9" s="407" t="str">
        <f>ORÇAMENTO!D10</f>
        <v>Rua dos Trabalhadores - Itapevi - SP</v>
      </c>
      <c r="C9" s="407"/>
      <c r="D9" s="407"/>
      <c r="E9" s="407"/>
      <c r="F9" s="403" t="s">
        <v>5</v>
      </c>
      <c r="G9" s="403"/>
      <c r="H9" s="33">
        <f>ORÇAMENTO!J10</f>
        <v>0</v>
      </c>
    </row>
    <row r="10" spans="1:8" ht="6.75" customHeight="1" x14ac:dyDescent="0.2">
      <c r="A10" s="182"/>
      <c r="B10" s="29"/>
      <c r="C10" s="402"/>
      <c r="D10" s="408"/>
      <c r="E10" s="409"/>
      <c r="F10" s="410"/>
      <c r="G10" s="410"/>
      <c r="H10" s="411"/>
    </row>
    <row r="11" spans="1:8" ht="16.5" thickBot="1" x14ac:dyDescent="0.25">
      <c r="A11" s="412" t="s">
        <v>6</v>
      </c>
      <c r="B11" s="413" t="str">
        <f>ORÇAMENTO!D12</f>
        <v>SIURB 07/2025 / SINAPI 02/2026 / CDHU 200 / SICRO 10/2025</v>
      </c>
      <c r="C11" s="414"/>
      <c r="D11" s="415"/>
      <c r="E11" s="416"/>
      <c r="F11" s="417"/>
      <c r="G11" s="417"/>
      <c r="H11" s="418"/>
    </row>
    <row r="12" spans="1:8" ht="18.75" thickBot="1" x14ac:dyDescent="0.25">
      <c r="A12" s="419" t="s">
        <v>620</v>
      </c>
      <c r="B12" s="420"/>
      <c r="C12" s="420"/>
      <c r="D12" s="420"/>
      <c r="E12" s="420"/>
      <c r="F12" s="420"/>
      <c r="G12" s="420"/>
      <c r="H12" s="420"/>
    </row>
    <row r="13" spans="1:8" ht="51" customHeight="1" x14ac:dyDescent="0.2">
      <c r="A13" s="420"/>
      <c r="B13" s="421" t="s">
        <v>621</v>
      </c>
      <c r="C13" s="422" t="s">
        <v>622</v>
      </c>
      <c r="D13" s="422"/>
      <c r="E13" s="422"/>
      <c r="F13" s="422" t="s">
        <v>623</v>
      </c>
      <c r="G13" s="420"/>
      <c r="H13" s="420"/>
    </row>
    <row r="14" spans="1:8" x14ac:dyDescent="0.2">
      <c r="A14" s="420"/>
      <c r="B14" s="423">
        <v>1</v>
      </c>
      <c r="C14" s="424" t="s">
        <v>40</v>
      </c>
      <c r="D14" s="424"/>
      <c r="E14" s="424"/>
      <c r="F14" s="425">
        <f>SUM(PLQ!M18:M23)</f>
        <v>0</v>
      </c>
      <c r="G14" s="420"/>
      <c r="H14" s="420"/>
    </row>
    <row r="15" spans="1:8" x14ac:dyDescent="0.2">
      <c r="A15" s="420"/>
      <c r="B15" s="423">
        <v>2</v>
      </c>
      <c r="C15" s="424" t="s">
        <v>190</v>
      </c>
      <c r="D15" s="424"/>
      <c r="E15" s="424"/>
      <c r="F15" s="425">
        <f>SUM(PLQ!M25:M45)</f>
        <v>0</v>
      </c>
      <c r="G15" s="420"/>
      <c r="H15" s="420"/>
    </row>
    <row r="16" spans="1:8" x14ac:dyDescent="0.2">
      <c r="A16" s="420"/>
      <c r="B16" s="423">
        <v>3</v>
      </c>
      <c r="C16" s="424" t="s">
        <v>191</v>
      </c>
      <c r="D16" s="424"/>
      <c r="E16" s="424"/>
      <c r="F16" s="425">
        <f>SUM(PLQ!M47:M61)</f>
        <v>0</v>
      </c>
      <c r="G16" s="420"/>
      <c r="H16" s="420"/>
    </row>
    <row r="17" spans="1:8" x14ac:dyDescent="0.2">
      <c r="A17" s="420"/>
      <c r="B17" s="423">
        <v>4</v>
      </c>
      <c r="C17" s="424" t="s">
        <v>194</v>
      </c>
      <c r="D17" s="424"/>
      <c r="E17" s="424"/>
      <c r="F17" s="425">
        <f>SUM(PLQ!M63:M83)</f>
        <v>0</v>
      </c>
      <c r="G17" s="420"/>
      <c r="H17" s="420"/>
    </row>
    <row r="18" spans="1:8" x14ac:dyDescent="0.2">
      <c r="A18" s="420"/>
      <c r="B18" s="423">
        <v>5</v>
      </c>
      <c r="C18" s="424" t="s">
        <v>165</v>
      </c>
      <c r="D18" s="424"/>
      <c r="E18" s="424"/>
      <c r="F18" s="425">
        <f>SUM(PLQ!M86:M90)</f>
        <v>0</v>
      </c>
      <c r="G18" s="420"/>
      <c r="H18" s="420"/>
    </row>
    <row r="19" spans="1:8" x14ac:dyDescent="0.2">
      <c r="A19" s="420"/>
      <c r="B19" s="423">
        <v>6</v>
      </c>
      <c r="C19" s="424" t="s">
        <v>491</v>
      </c>
      <c r="D19" s="424"/>
      <c r="E19" s="424"/>
      <c r="F19" s="425">
        <f>SUM(PLQ!M93:M94)</f>
        <v>0</v>
      </c>
      <c r="G19" s="420"/>
      <c r="H19" s="420"/>
    </row>
    <row r="20" spans="1:8" x14ac:dyDescent="0.2">
      <c r="A20" s="420"/>
      <c r="B20" s="423">
        <v>7</v>
      </c>
      <c r="C20" s="424" t="s">
        <v>102</v>
      </c>
      <c r="D20" s="424"/>
      <c r="E20" s="424"/>
      <c r="F20" s="425">
        <f>SUM(PLQ!M96:M143,PLQ!M145:M153)</f>
        <v>0</v>
      </c>
      <c r="G20" s="420"/>
      <c r="H20" s="420"/>
    </row>
    <row r="21" spans="1:8" x14ac:dyDescent="0.2">
      <c r="A21" s="420"/>
      <c r="B21" s="423">
        <v>8</v>
      </c>
      <c r="C21" s="424" t="s">
        <v>177</v>
      </c>
      <c r="D21" s="424"/>
      <c r="E21" s="424"/>
      <c r="F21" s="425">
        <f>SUM(PLQ!M156:M179)</f>
        <v>0</v>
      </c>
      <c r="G21" s="420"/>
      <c r="H21" s="420"/>
    </row>
    <row r="22" spans="1:8" x14ac:dyDescent="0.2">
      <c r="A22" s="420"/>
      <c r="B22" s="423">
        <v>9</v>
      </c>
      <c r="C22" s="424" t="s">
        <v>234</v>
      </c>
      <c r="D22" s="424"/>
      <c r="E22" s="424"/>
      <c r="F22" s="425">
        <f>SUM(PLQ!M182:M196)</f>
        <v>0</v>
      </c>
      <c r="G22" s="420"/>
      <c r="H22" s="420"/>
    </row>
    <row r="23" spans="1:8" x14ac:dyDescent="0.2">
      <c r="A23" s="420"/>
      <c r="B23" s="423">
        <v>10</v>
      </c>
      <c r="C23" s="424" t="s">
        <v>235</v>
      </c>
      <c r="D23" s="424"/>
      <c r="E23" s="424"/>
      <c r="F23" s="425">
        <f>SUM(PLQ!M198:M200)</f>
        <v>0</v>
      </c>
      <c r="G23" s="420"/>
      <c r="H23" s="420"/>
    </row>
    <row r="24" spans="1:8" x14ac:dyDescent="0.2">
      <c r="A24" s="420"/>
      <c r="B24" s="423">
        <v>11</v>
      </c>
      <c r="C24" s="424" t="s">
        <v>243</v>
      </c>
      <c r="D24" s="424"/>
      <c r="E24" s="424"/>
      <c r="F24" s="425">
        <f>SUM(PLQ!M202:M207)</f>
        <v>0</v>
      </c>
      <c r="G24" s="420"/>
      <c r="H24" s="420"/>
    </row>
    <row r="25" spans="1:8" x14ac:dyDescent="0.2">
      <c r="A25" s="420"/>
      <c r="B25" s="423">
        <v>12</v>
      </c>
      <c r="C25" s="424" t="s">
        <v>8</v>
      </c>
      <c r="D25" s="424"/>
      <c r="E25" s="424"/>
      <c r="F25" s="425">
        <f>SUM(PLQ!M210:M215)</f>
        <v>0</v>
      </c>
      <c r="G25" s="420"/>
      <c r="H25" s="420"/>
    </row>
    <row r="26" spans="1:8" x14ac:dyDescent="0.2">
      <c r="A26" s="420"/>
      <c r="B26" s="423">
        <v>13</v>
      </c>
      <c r="C26" s="424" t="s">
        <v>180</v>
      </c>
      <c r="D26" s="424"/>
      <c r="E26" s="424"/>
      <c r="F26" s="425">
        <f>SUM(PLQ!M218:M237)</f>
        <v>0</v>
      </c>
      <c r="G26" s="420"/>
      <c r="H26" s="420"/>
    </row>
    <row r="27" spans="1:8" x14ac:dyDescent="0.2">
      <c r="A27" s="420"/>
      <c r="B27" s="423">
        <v>14</v>
      </c>
      <c r="C27" s="424" t="s">
        <v>593</v>
      </c>
      <c r="D27" s="424"/>
      <c r="E27" s="424"/>
      <c r="F27" s="425">
        <f>SUM(PLQ!M240:M244,PLQ!M247)</f>
        <v>0</v>
      </c>
      <c r="G27" s="420"/>
      <c r="H27" s="420"/>
    </row>
    <row r="28" spans="1:8" x14ac:dyDescent="0.2">
      <c r="B28" s="383"/>
      <c r="F28" s="384"/>
    </row>
    <row r="30" spans="1:8" x14ac:dyDescent="0.2">
      <c r="E30" s="385"/>
      <c r="F30" s="386"/>
      <c r="G30" s="386"/>
      <c r="H30" s="386"/>
    </row>
    <row r="31" spans="1:8" ht="15.75" x14ac:dyDescent="0.2">
      <c r="E31" s="100"/>
      <c r="F31" s="112"/>
      <c r="G31" s="112"/>
      <c r="H31" s="112"/>
    </row>
    <row r="32" spans="1:8" x14ac:dyDescent="0.2">
      <c r="E32" s="387"/>
      <c r="F32" s="388"/>
      <c r="G32" s="389"/>
      <c r="H32" s="390"/>
    </row>
    <row r="33" spans="5:8" x14ac:dyDescent="0.2">
      <c r="E33" s="67"/>
      <c r="F33" s="388"/>
      <c r="G33" s="389"/>
      <c r="H33" s="391"/>
    </row>
    <row r="34" spans="5:8" x14ac:dyDescent="0.2">
      <c r="E34" s="392"/>
      <c r="F34" s="393"/>
      <c r="G34" s="176"/>
      <c r="H34" s="176"/>
    </row>
    <row r="35" spans="5:8" x14ac:dyDescent="0.2">
      <c r="E35" s="392"/>
      <c r="F35" s="393"/>
      <c r="G35" s="176"/>
      <c r="H35" s="176"/>
    </row>
    <row r="36" spans="5:8" x14ac:dyDescent="0.2">
      <c r="E36" s="385"/>
      <c r="F36" s="393"/>
      <c r="G36" s="176"/>
      <c r="H36" s="176"/>
    </row>
    <row r="37" spans="5:8" ht="15.75" x14ac:dyDescent="0.2">
      <c r="E37" s="100"/>
      <c r="F37" s="393"/>
      <c r="G37" s="176"/>
      <c r="H37" s="176"/>
    </row>
    <row r="38" spans="5:8" x14ac:dyDescent="0.2">
      <c r="E38" s="387"/>
      <c r="F38" s="393"/>
      <c r="G38" s="176"/>
      <c r="H38" s="176"/>
    </row>
  </sheetData>
  <sheetProtection algorithmName="SHA-512" hashValue="AImQc+Jfd+NuVUuMjMHWBABqFOxtQLr45BDmktgvfR5Ui3k1cM9aJbrLjsINtkI7AWXOFeVYkx9nbfcldOYSaA==" saltValue="AlFG2tc3H2iQmim+1K9buQ==" spinCount="100000" sheet="1" objects="1" scenarios="1" formatCells="0" formatColumns="0" formatRows="0"/>
  <mergeCells count="4">
    <mergeCell ref="F31:H31"/>
    <mergeCell ref="B5:G5"/>
    <mergeCell ref="B9:E9"/>
    <mergeCell ref="F30:H30"/>
  </mergeCells>
  <pageMargins left="0.511811024" right="0.511811024" top="0.78740157499999996" bottom="0.78740157499999996" header="0.31496062000000002" footer="0.3149606200000000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ORÇAMENTO</vt:lpstr>
      <vt:lpstr>COMPOSIÇÕES</vt:lpstr>
      <vt:lpstr>CRONOGRAMA</vt:lpstr>
      <vt:lpstr>PLQ</vt:lpstr>
      <vt:lpstr>Eventos</vt:lpstr>
      <vt:lpstr>COMPOSIÇÕES!Area_de_impressao</vt:lpstr>
      <vt:lpstr>CRONOGRAMA!Area_de_impressao</vt:lpstr>
      <vt:lpstr>ORÇAMENTO!Area_de_impressao</vt:lpstr>
      <vt:lpstr>PLQ!Area_de_impressao</vt:lpstr>
      <vt:lpstr>RESUMO!Area_de_impressao</vt:lpstr>
      <vt:lpstr>CRONOGRAMA!Titulos_de_impressao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Diego Souza</cp:lastModifiedBy>
  <cp:lastPrinted>2026-04-02T01:04:37Z</cp:lastPrinted>
  <dcterms:created xsi:type="dcterms:W3CDTF">2022-04-19T04:05:51Z</dcterms:created>
  <dcterms:modified xsi:type="dcterms:W3CDTF">2026-04-02T01:30:55Z</dcterms:modified>
</cp:coreProperties>
</file>